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0" yWindow="285" windowWidth="8130" windowHeight="4440" tabRatio="764" activeTab="9"/>
  </bookViews>
  <sheets>
    <sheet name="ref" sheetId="27" r:id="rId1"/>
    <sheet name="P1" sheetId="10" r:id="rId2"/>
    <sheet name="P1A1_6" sheetId="12" r:id="rId3"/>
    <sheet name="P1A2_20" sheetId="37" r:id="rId4"/>
    <sheet name="P1BM1_20" sheetId="38" r:id="rId5"/>
    <sheet name="P1CM1_10" sheetId="5" r:id="rId6"/>
    <sheet name="P1CM1_25" sheetId="40" r:id="rId7"/>
    <sheet name="P1D_85" sheetId="21" r:id="rId8"/>
    <sheet name="P1C1_50" sheetId="39" r:id="rId9"/>
    <sheet name="OVERVIEW" sheetId="20" r:id="rId10"/>
  </sheets>
  <externalReferences>
    <externalReference r:id="rId11"/>
  </externalReferences>
  <definedNames>
    <definedName name="solver_adj" localSheetId="1" hidden="1">'P1'!$R$6</definedName>
    <definedName name="solver_adj" localSheetId="2" hidden="1">P1A1_6!$M$2</definedName>
    <definedName name="solver_adj" localSheetId="3" hidden="1">P1A2_20!$R$6</definedName>
    <definedName name="solver_adj" localSheetId="4" hidden="1">P1BM1_20!$R$6</definedName>
    <definedName name="solver_adj" localSheetId="8" hidden="1">P1C1_50!$M$2</definedName>
    <definedName name="solver_adj" localSheetId="5" hidden="1">P1CM1_10!$R$6</definedName>
    <definedName name="solver_adj" localSheetId="6" hidden="1">P1CM1_25!$M$2</definedName>
    <definedName name="solver_adj" localSheetId="7" hidden="1">P1D_85!$M$2</definedName>
    <definedName name="solver_adj" localSheetId="0" hidden="1">ref!$R$6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8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0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8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drv" localSheetId="0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8" hidden="1">1</definedName>
    <definedName name="solver_eng" localSheetId="5" hidden="1">1</definedName>
    <definedName name="solver_eng" localSheetId="6" hidden="1">1</definedName>
    <definedName name="solver_eng" localSheetId="7" hidden="1">1</definedName>
    <definedName name="solver_eng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8" hidden="1">1</definedName>
    <definedName name="solver_est" localSheetId="5" hidden="1">1</definedName>
    <definedName name="solver_est" localSheetId="6" hidden="1">1</definedName>
    <definedName name="solver_est" localSheetId="7" hidden="1">1</definedName>
    <definedName name="solver_est" localSheetId="0" hidden="1">1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8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itr" localSheetId="0" hidden="1">2147483647</definedName>
    <definedName name="solver_lhs1" localSheetId="5" hidden="1">P1CM1_10!$M$2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8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ip" localSheetId="0" hidden="1">2147483647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8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ni" localSheetId="0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8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rt" localSheetId="0" hidden="1">0.075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8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msl" localSheetId="0" hidden="1">2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8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0" hidden="1">1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8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od" localSheetId="0" hidden="1">2147483647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8" hidden="1">0</definedName>
    <definedName name="solver_num" localSheetId="5" hidden="1">0</definedName>
    <definedName name="solver_num" localSheetId="6" hidden="1">0</definedName>
    <definedName name="solver_num" localSheetId="7" hidden="1">0</definedName>
    <definedName name="solver_num" localSheetId="0" hidden="1">0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8" hidden="1">1</definedName>
    <definedName name="solver_nwt" localSheetId="5" hidden="1">1</definedName>
    <definedName name="solver_nwt" localSheetId="6" hidden="1">1</definedName>
    <definedName name="solver_nwt" localSheetId="7" hidden="1">1</definedName>
    <definedName name="solver_nwt" localSheetId="0" hidden="1">1</definedName>
    <definedName name="solver_opt" localSheetId="1" hidden="1">'P1'!$T$6</definedName>
    <definedName name="solver_opt" localSheetId="2" hidden="1">P1A1_6!$O$5</definedName>
    <definedName name="solver_opt" localSheetId="3" hidden="1">P1A2_20!$T$6</definedName>
    <definedName name="solver_opt" localSheetId="4" hidden="1">P1BM1_20!$T$6</definedName>
    <definedName name="solver_opt" localSheetId="8" hidden="1">P1C1_50!$O$5</definedName>
    <definedName name="solver_opt" localSheetId="5" hidden="1">P1CM1_10!$T$6</definedName>
    <definedName name="solver_opt" localSheetId="6" hidden="1">P1CM1_25!$O$5</definedName>
    <definedName name="solver_opt" localSheetId="7" hidden="1">P1D_85!$O$5</definedName>
    <definedName name="solver_opt" localSheetId="0" hidden="1">ref!$T$6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8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0" hidden="1">0.000001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bv" localSheetId="8" hidden="1">1</definedName>
    <definedName name="solver_rbv" localSheetId="5" hidden="1">1</definedName>
    <definedName name="solver_rbv" localSheetId="6" hidden="1">1</definedName>
    <definedName name="solver_rbv" localSheetId="7" hidden="1">1</definedName>
    <definedName name="solver_rbv" localSheetId="0" hidden="1">1</definedName>
    <definedName name="solver_rel1" localSheetId="5" hidden="1">1</definedName>
    <definedName name="solver_rhs1" localSheetId="5" hidden="1">0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8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lx" localSheetId="0" hidden="1">2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8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0" hidden="1">0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cl" localSheetId="8" hidden="1">1</definedName>
    <definedName name="solver_scl" localSheetId="5" hidden="1">1</definedName>
    <definedName name="solver_scl" localSheetId="6" hidden="1">1</definedName>
    <definedName name="solver_scl" localSheetId="7" hidden="1">1</definedName>
    <definedName name="solver_scl" localSheetId="0" hidden="1">1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8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0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8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0" hidden="1">100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8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im" localSheetId="0" hidden="1">2147483647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8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0" hidden="1">0.01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typ" localSheetId="8" hidden="1">2</definedName>
    <definedName name="solver_typ" localSheetId="5" hidden="1">2</definedName>
    <definedName name="solver_typ" localSheetId="6" hidden="1">2</definedName>
    <definedName name="solver_typ" localSheetId="7" hidden="1">2</definedName>
    <definedName name="solver_typ" localSheetId="0" hidden="1">2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8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0" hidden="1">0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8" hidden="1">3</definedName>
    <definedName name="solver_ver" localSheetId="5" hidden="1">3</definedName>
    <definedName name="solver_ver" localSheetId="6" hidden="1">3</definedName>
    <definedName name="solver_ver" localSheetId="7" hidden="1">3</definedName>
    <definedName name="solver_ver" localSheetId="0" hidden="1">3</definedName>
  </definedNames>
  <calcPr calcId="145621"/>
  <oleSize ref="A6:Z111"/>
</workbook>
</file>

<file path=xl/sharedStrings.xml><?xml version="1.0" encoding="utf-8"?>
<sst xmlns="http://schemas.openxmlformats.org/spreadsheetml/2006/main" count="309" uniqueCount="74">
  <si>
    <t>|G*|</t>
  </si>
  <si>
    <t>delta</t>
  </si>
  <si>
    <t>temperature</t>
  </si>
  <si>
    <t>frequency</t>
  </si>
  <si>
    <t>Pa</t>
  </si>
  <si>
    <t>degrees</t>
  </si>
  <si>
    <t>°C</t>
  </si>
  <si>
    <t>Hz</t>
  </si>
  <si>
    <t>C1-Complex shear modulus</t>
  </si>
  <si>
    <t>P1 Complex shear modulus</t>
  </si>
  <si>
    <t>P1 Phase angle</t>
  </si>
  <si>
    <t>|G*| cm1</t>
  </si>
  <si>
    <t>log</t>
  </si>
  <si>
    <t>loglog</t>
  </si>
  <si>
    <t>G12</t>
  </si>
  <si>
    <t>P1</t>
  </si>
  <si>
    <t>CM1</t>
  </si>
  <si>
    <t>P1CM1_10</t>
  </si>
  <si>
    <t>LOG</t>
  </si>
  <si>
    <t>LOGLOG</t>
  </si>
  <si>
    <t>Error</t>
  </si>
  <si>
    <t>error log</t>
  </si>
  <si>
    <t>error loglog</t>
  </si>
  <si>
    <t>error g12</t>
  </si>
  <si>
    <t>D</t>
  </si>
  <si>
    <t>A2</t>
  </si>
  <si>
    <t>A1</t>
  </si>
  <si>
    <t>C1</t>
  </si>
  <si>
    <t>P1A2_20</t>
  </si>
  <si>
    <t>P1C1_50</t>
  </si>
  <si>
    <t>P2C1_50</t>
  </si>
  <si>
    <t>P2D_250</t>
  </si>
  <si>
    <t>G* aged @50C 10Hz</t>
  </si>
  <si>
    <t>Model</t>
  </si>
  <si>
    <t>P2CM1_25</t>
  </si>
  <si>
    <t>P1D_85</t>
  </si>
  <si>
    <t>BM1</t>
  </si>
  <si>
    <t>P1BM1_20</t>
  </si>
  <si>
    <t>P2A2_30</t>
  </si>
  <si>
    <t>P2BM1_40</t>
  </si>
  <si>
    <t>G* rejvenator @50C 10Hz</t>
  </si>
  <si>
    <t>G* ratio</t>
  </si>
  <si>
    <t>Percentage of rejuvenator on aged bitumen</t>
  </si>
  <si>
    <t>G12 parameter</t>
  </si>
  <si>
    <t>Error LOG Model</t>
  </si>
  <si>
    <t>Error LOGLOG Model</t>
  </si>
  <si>
    <t>Error G12 Model</t>
  </si>
  <si>
    <t>Blended G*</t>
  </si>
  <si>
    <t>shift factor</t>
  </si>
  <si>
    <t>shifted freq</t>
  </si>
  <si>
    <t>Ea</t>
  </si>
  <si>
    <t>error</t>
  </si>
  <si>
    <t>P1CM1_25</t>
  </si>
  <si>
    <t>P1A1_6</t>
  </si>
  <si>
    <t>P2A1_6</t>
  </si>
  <si>
    <t>P2A1new_10</t>
  </si>
  <si>
    <t>P2A3_5</t>
  </si>
  <si>
    <t>P3A1new_20</t>
  </si>
  <si>
    <t>P3A2_30</t>
  </si>
  <si>
    <t>P3A3_15</t>
  </si>
  <si>
    <t>A3</t>
  </si>
  <si>
    <t>A1old</t>
  </si>
  <si>
    <t>A1new</t>
  </si>
  <si>
    <t>P3A1new_30</t>
  </si>
  <si>
    <t>P3A3_8</t>
  </si>
  <si>
    <t>g12</t>
  </si>
  <si>
    <t>G*</t>
  </si>
  <si>
    <t>source</t>
  </si>
  <si>
    <t>result</t>
  </si>
  <si>
    <t>percentage needed</t>
  </si>
  <si>
    <t>ref</t>
  </si>
  <si>
    <t>P2</t>
  </si>
  <si>
    <t>P3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</si>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</sst>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_-;\-* #,##0.0_-;_-* &quot;-&quot;??_-;_-@_-"/>
    <numFmt numFmtId="166" formatCode="0.0E+00"/>
    <numFmt numFmtId="167" formatCode="0.0"/>
    <numFmt numFmtId="168" formatCode="_-* #,##0_-;\-* #,##0_-;_-* &quot;-&quot;??_-;_-@_-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3" fillId="0" borderId="0"/>
    <xf numFmtId="0" fontId="3" fillId="0" borderId="0"/>
  </cellStyleXfs>
  <cellXfs count="61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4" fillId="0" borderId="0" xfId="0" applyFont="1"/>
    <xf numFmtId="0" fontId="4" fillId="0" borderId="0" xfId="4"/>
    <xf numFmtId="11" fontId="4" fillId="0" borderId="0" xfId="4" applyNumberFormat="1"/>
    <xf numFmtId="0" fontId="0" fillId="0" borderId="1" xfId="0" applyBorder="1"/>
    <xf numFmtId="0" fontId="4" fillId="0" borderId="1" xfId="0" applyFont="1" applyBorder="1"/>
    <xf numFmtId="165" fontId="0" fillId="0" borderId="1" xfId="1" applyNumberFormat="1" applyFont="1" applyBorder="1"/>
    <xf numFmtId="0" fontId="0" fillId="3" borderId="1" xfId="0" applyFill="1" applyBorder="1"/>
    <xf numFmtId="0" fontId="4" fillId="0" borderId="1" xfId="0" applyFont="1" applyFill="1" applyBorder="1"/>
    <xf numFmtId="164" fontId="0" fillId="0" borderId="1" xfId="1" applyNumberFormat="1" applyFont="1" applyBorder="1"/>
    <xf numFmtId="165" fontId="0" fillId="3" borderId="1" xfId="1" applyNumberFormat="1" applyFont="1" applyFill="1" applyBorder="1"/>
    <xf numFmtId="0" fontId="0" fillId="0" borderId="1" xfId="0" applyFill="1" applyBorder="1"/>
    <xf numFmtId="164" fontId="0" fillId="0" borderId="1" xfId="1" applyNumberFormat="1" applyFont="1" applyFill="1" applyBorder="1"/>
    <xf numFmtId="165" fontId="0" fillId="0" borderId="1" xfId="1" applyNumberFormat="1" applyFont="1" applyFill="1" applyBorder="1"/>
    <xf numFmtId="0" fontId="5" fillId="0" borderId="0" xfId="0" applyFont="1"/>
    <xf numFmtId="0" fontId="3" fillId="0" borderId="0" xfId="0" applyFont="1"/>
    <xf numFmtId="0" fontId="3" fillId="0" borderId="1" xfId="0" applyFont="1" applyFill="1" applyBorder="1"/>
    <xf numFmtId="0" fontId="3" fillId="0" borderId="1" xfId="0" applyFont="1" applyBorder="1"/>
    <xf numFmtId="0" fontId="3" fillId="0" borderId="0" xfId="5"/>
    <xf numFmtId="11" fontId="3" fillId="0" borderId="0" xfId="5" applyNumberFormat="1"/>
    <xf numFmtId="0" fontId="3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2" fontId="0" fillId="0" borderId="1" xfId="0" applyNumberFormat="1" applyBorder="1"/>
    <xf numFmtId="166" fontId="0" fillId="0" borderId="1" xfId="0" applyNumberFormat="1" applyBorder="1"/>
    <xf numFmtId="0" fontId="3" fillId="0" borderId="0" xfId="4" applyFont="1"/>
    <xf numFmtId="0" fontId="4" fillId="4" borderId="0" xfId="4" applyFill="1"/>
    <xf numFmtId="0" fontId="3" fillId="5" borderId="0" xfId="4" applyFont="1" applyFill="1"/>
    <xf numFmtId="0" fontId="4" fillId="5" borderId="0" xfId="4" applyFill="1"/>
    <xf numFmtId="11" fontId="4" fillId="4" borderId="0" xfId="4" applyNumberFormat="1" applyFill="1"/>
    <xf numFmtId="0" fontId="3" fillId="0" borderId="0" xfId="0" applyFont="1" applyFill="1" applyBorder="1"/>
    <xf numFmtId="0" fontId="4" fillId="3" borderId="0" xfId="4" applyFill="1"/>
    <xf numFmtId="164" fontId="0" fillId="0" borderId="0" xfId="0" applyNumberFormat="1"/>
    <xf numFmtId="0" fontId="3" fillId="3" borderId="0" xfId="5" applyFill="1"/>
    <xf numFmtId="0" fontId="3" fillId="0" borderId="0" xfId="6" applyFont="1"/>
    <xf numFmtId="0" fontId="3" fillId="5" borderId="0" xfId="6" applyFont="1" applyFill="1"/>
    <xf numFmtId="0" fontId="3" fillId="5" borderId="0" xfId="6" applyFill="1"/>
    <xf numFmtId="0" fontId="3" fillId="0" borderId="0" xfId="6"/>
    <xf numFmtId="11" fontId="3" fillId="4" borderId="0" xfId="6" applyNumberFormat="1" applyFill="1"/>
    <xf numFmtId="0" fontId="3" fillId="4" borderId="0" xfId="6" applyFill="1"/>
    <xf numFmtId="0" fontId="3" fillId="3" borderId="0" xfId="6" applyFill="1"/>
    <xf numFmtId="11" fontId="3" fillId="0" borderId="0" xfId="6" applyNumberFormat="1"/>
    <xf numFmtId="0" fontId="3" fillId="3" borderId="1" xfId="0" applyFont="1" applyFill="1" applyBorder="1" applyAlignment="1">
      <alignment wrapText="1"/>
    </xf>
    <xf numFmtId="0" fontId="4" fillId="3" borderId="1" xfId="0" applyFont="1" applyFill="1" applyBorder="1"/>
    <xf numFmtId="166" fontId="0" fillId="3" borderId="1" xfId="0" applyNumberFormat="1" applyFill="1" applyBorder="1"/>
    <xf numFmtId="164" fontId="0" fillId="3" borderId="1" xfId="1" applyNumberFormat="1" applyFont="1" applyFill="1" applyBorder="1"/>
    <xf numFmtId="0" fontId="3" fillId="3" borderId="1" xfId="0" applyFont="1" applyFill="1" applyBorder="1"/>
    <xf numFmtId="0" fontId="3" fillId="3" borderId="2" xfId="0" applyFont="1" applyFill="1" applyBorder="1"/>
    <xf numFmtId="0" fontId="0" fillId="3" borderId="2" xfId="0" applyFill="1" applyBorder="1"/>
    <xf numFmtId="164" fontId="0" fillId="3" borderId="2" xfId="1" applyNumberFormat="1" applyFont="1" applyFill="1" applyBorder="1"/>
    <xf numFmtId="166" fontId="0" fillId="3" borderId="2" xfId="0" applyNumberFormat="1" applyFill="1" applyBorder="1"/>
    <xf numFmtId="167" fontId="0" fillId="0" borderId="0" xfId="0" applyNumberFormat="1"/>
    <xf numFmtId="168" fontId="0" fillId="3" borderId="1" xfId="1" applyNumberFormat="1" applyFont="1" applyFill="1" applyBorder="1"/>
    <xf numFmtId="1" fontId="0" fillId="0" borderId="0" xfId="0" applyNumberFormat="1"/>
    <xf numFmtId="164" fontId="0" fillId="0" borderId="0" xfId="1" applyFont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0" xfId="1" applyNumberFormat="1" applyFont="1"/>
  </cellXfs>
  <cellStyles count="7">
    <cellStyle name="Comma" xfId="1" builtinId="3"/>
    <cellStyle name="Normal" xfId="0" builtinId="0"/>
    <cellStyle name="Normal 2" xfId="2"/>
    <cellStyle name="Normal 3" xfId="3"/>
    <cellStyle name="Normal 4" xfId="4"/>
    <cellStyle name="Normal 4 2" xfId="6"/>
    <cellStyle name="Normal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ref!$B$79:$B$116</c:f>
              <c:numCache>
                <c:formatCode>General</c:formatCode>
                <c:ptCount val="3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</c:numCache>
            </c:numRef>
          </c:xVal>
          <c:yVal>
            <c:numRef>
              <c:f>ref!$C$79:$C$116</c:f>
              <c:numCache>
                <c:formatCode>General</c:formatCode>
                <c:ptCount val="38"/>
                <c:pt idx="0">
                  <c:v>86.77</c:v>
                </c:pt>
                <c:pt idx="1">
                  <c:v>108.5</c:v>
                </c:pt>
                <c:pt idx="2">
                  <c:v>135.30000000000001</c:v>
                </c:pt>
                <c:pt idx="3">
                  <c:v>169</c:v>
                </c:pt>
                <c:pt idx="4">
                  <c:v>211.3</c:v>
                </c:pt>
                <c:pt idx="5">
                  <c:v>263.8</c:v>
                </c:pt>
                <c:pt idx="6">
                  <c:v>328.8</c:v>
                </c:pt>
                <c:pt idx="7">
                  <c:v>410.5</c:v>
                </c:pt>
                <c:pt idx="8">
                  <c:v>512.6</c:v>
                </c:pt>
                <c:pt idx="9">
                  <c:v>643.4</c:v>
                </c:pt>
                <c:pt idx="10">
                  <c:v>802.4</c:v>
                </c:pt>
                <c:pt idx="11">
                  <c:v>992.6</c:v>
                </c:pt>
                <c:pt idx="12">
                  <c:v>1247</c:v>
                </c:pt>
                <c:pt idx="13">
                  <c:v>1546</c:v>
                </c:pt>
                <c:pt idx="14">
                  <c:v>1935</c:v>
                </c:pt>
                <c:pt idx="15">
                  <c:v>2396</c:v>
                </c:pt>
                <c:pt idx="16">
                  <c:v>2995</c:v>
                </c:pt>
                <c:pt idx="17">
                  <c:v>3708</c:v>
                </c:pt>
                <c:pt idx="18">
                  <c:v>4532</c:v>
                </c:pt>
                <c:pt idx="19">
                  <c:v>5634</c:v>
                </c:pt>
                <c:pt idx="20">
                  <c:v>6943</c:v>
                </c:pt>
                <c:pt idx="21">
                  <c:v>8546</c:v>
                </c:pt>
                <c:pt idx="22">
                  <c:v>10570</c:v>
                </c:pt>
                <c:pt idx="23">
                  <c:v>12950</c:v>
                </c:pt>
                <c:pt idx="24">
                  <c:v>15730</c:v>
                </c:pt>
                <c:pt idx="25">
                  <c:v>19350</c:v>
                </c:pt>
                <c:pt idx="26">
                  <c:v>23560</c:v>
                </c:pt>
                <c:pt idx="27">
                  <c:v>28960</c:v>
                </c:pt>
                <c:pt idx="28">
                  <c:v>35180</c:v>
                </c:pt>
                <c:pt idx="29">
                  <c:v>42830</c:v>
                </c:pt>
                <c:pt idx="30">
                  <c:v>51980</c:v>
                </c:pt>
                <c:pt idx="31">
                  <c:v>63320</c:v>
                </c:pt>
                <c:pt idx="32">
                  <c:v>76970</c:v>
                </c:pt>
                <c:pt idx="33">
                  <c:v>93470</c:v>
                </c:pt>
                <c:pt idx="34" formatCode="0.00E+00">
                  <c:v>113400</c:v>
                </c:pt>
                <c:pt idx="35" formatCode="0.00E+00">
                  <c:v>137600</c:v>
                </c:pt>
                <c:pt idx="36" formatCode="0.00E+00">
                  <c:v>166800</c:v>
                </c:pt>
                <c:pt idx="37" formatCode="0.00E+00">
                  <c:v>201500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11392"/>
        <c:axId val="103212928"/>
      </c:scatterChart>
      <c:scatterChart>
        <c:scatterStyle val="smoothMarker"/>
        <c:varyColors val="0"/>
        <c:ser>
          <c:idx val="1"/>
          <c:order val="1"/>
          <c:marker>
            <c:symbol val="none"/>
          </c:marker>
          <c:xVal>
            <c:numRef>
              <c:f>ref!$B$79:$B$116</c:f>
              <c:numCache>
                <c:formatCode>General</c:formatCode>
                <c:ptCount val="3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</c:numCache>
            </c:numRef>
          </c:xVal>
          <c:yVal>
            <c:numRef>
              <c:f>ref!$D$79:$D$116</c:f>
              <c:numCache>
                <c:formatCode>General</c:formatCode>
                <c:ptCount val="38"/>
                <c:pt idx="0">
                  <c:v>87.73</c:v>
                </c:pt>
                <c:pt idx="1">
                  <c:v>87.65</c:v>
                </c:pt>
                <c:pt idx="2">
                  <c:v>87.64</c:v>
                </c:pt>
                <c:pt idx="3">
                  <c:v>87.53</c:v>
                </c:pt>
                <c:pt idx="4">
                  <c:v>87.42</c:v>
                </c:pt>
                <c:pt idx="5">
                  <c:v>87.29</c:v>
                </c:pt>
                <c:pt idx="6">
                  <c:v>87.15</c:v>
                </c:pt>
                <c:pt idx="7">
                  <c:v>87.14</c:v>
                </c:pt>
                <c:pt idx="8">
                  <c:v>87.3</c:v>
                </c:pt>
                <c:pt idx="9">
                  <c:v>87.17</c:v>
                </c:pt>
                <c:pt idx="10">
                  <c:v>86.52</c:v>
                </c:pt>
                <c:pt idx="11">
                  <c:v>86.25</c:v>
                </c:pt>
                <c:pt idx="12">
                  <c:v>85.68</c:v>
                </c:pt>
                <c:pt idx="13">
                  <c:v>85.17</c:v>
                </c:pt>
                <c:pt idx="14">
                  <c:v>84.6</c:v>
                </c:pt>
                <c:pt idx="15">
                  <c:v>84.33</c:v>
                </c:pt>
                <c:pt idx="16">
                  <c:v>83.64</c:v>
                </c:pt>
                <c:pt idx="17">
                  <c:v>83.21</c:v>
                </c:pt>
                <c:pt idx="18">
                  <c:v>82.88</c:v>
                </c:pt>
                <c:pt idx="19">
                  <c:v>82.11</c:v>
                </c:pt>
                <c:pt idx="20">
                  <c:v>81.77</c:v>
                </c:pt>
                <c:pt idx="21">
                  <c:v>81.239999999999995</c:v>
                </c:pt>
                <c:pt idx="22">
                  <c:v>80.47</c:v>
                </c:pt>
                <c:pt idx="23">
                  <c:v>80.010000000000005</c:v>
                </c:pt>
                <c:pt idx="24">
                  <c:v>79.25</c:v>
                </c:pt>
                <c:pt idx="25">
                  <c:v>79.05</c:v>
                </c:pt>
                <c:pt idx="26">
                  <c:v>78.599999999999994</c:v>
                </c:pt>
                <c:pt idx="27">
                  <c:v>78.47</c:v>
                </c:pt>
                <c:pt idx="28">
                  <c:v>77.62</c:v>
                </c:pt>
                <c:pt idx="29">
                  <c:v>77.38</c:v>
                </c:pt>
                <c:pt idx="30">
                  <c:v>77.16</c:v>
                </c:pt>
                <c:pt idx="31">
                  <c:v>76.55</c:v>
                </c:pt>
                <c:pt idx="32">
                  <c:v>76.2</c:v>
                </c:pt>
                <c:pt idx="33">
                  <c:v>76.02</c:v>
                </c:pt>
                <c:pt idx="34">
                  <c:v>75.52</c:v>
                </c:pt>
                <c:pt idx="35">
                  <c:v>75.12</c:v>
                </c:pt>
                <c:pt idx="36">
                  <c:v>74.819999999999993</c:v>
                </c:pt>
                <c:pt idx="37">
                  <c:v>74.290000000000006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97312"/>
        <c:axId val="103214464"/>
      </c:scatterChart>
      <c:valAx>
        <c:axId val="10321139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3212928"/>
        <c:crosses val="autoZero"/>
        <c:crossBetween val="midCat"/>
      </c:valAx>
      <c:valAx>
        <c:axId val="10321292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211392"/>
        <c:crosses val="autoZero"/>
        <c:crossBetween val="midCat"/>
      </c:valAx>
      <c:valAx>
        <c:axId val="1032144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04797312"/>
        <c:crosses val="max"/>
        <c:crossBetween val="midCat"/>
      </c:valAx>
      <c:valAx>
        <c:axId val="104797312"/>
        <c:scaling>
          <c:logBase val="10"/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crossAx val="103214464"/>
        <c:crosses val="max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0"/>
          <c:tx>
            <c:v>P1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</c:spPr>
          </c:marker>
          <c:trendline>
            <c:spPr>
              <a:ln w="19050">
                <a:solidFill>
                  <a:srgbClr val="FFC000"/>
                </a:solidFill>
              </a:ln>
            </c:spPr>
            <c:trendlineType val="power"/>
            <c:dispRSqr val="0"/>
            <c:dispEq val="0"/>
          </c:trendline>
          <c:xVal>
            <c:numRef>
              <c:f>OVERVIEW!$G$35:$G$41</c:f>
              <c:numCache>
                <c:formatCode>General</c:formatCode>
                <c:ptCount val="7"/>
                <c:pt idx="0">
                  <c:v>4.3238715681712423E-4</c:v>
                </c:pt>
                <c:pt idx="1">
                  <c:v>5.937645416472778E-4</c:v>
                </c:pt>
                <c:pt idx="2">
                  <c:v>3.8864588180549096E-3</c:v>
                </c:pt>
                <c:pt idx="3">
                  <c:v>2.3345742205677058E-2</c:v>
                </c:pt>
                <c:pt idx="4">
                  <c:v>2.9329920893438809E-4</c:v>
                </c:pt>
                <c:pt idx="5">
                  <c:v>2.9329920893438809E-4</c:v>
                </c:pt>
                <c:pt idx="6">
                  <c:v>6.1144718473708705E-2</c:v>
                </c:pt>
              </c:numCache>
            </c:numRef>
          </c:xVal>
          <c:yVal>
            <c:numRef>
              <c:f>OVERVIEW!$F$35:$F$41</c:f>
              <c:numCache>
                <c:formatCode>_-* #,##0.00_-;\-* #,##0.00_-;_-* "-"??_-;_-@_-</c:formatCode>
                <c:ptCount val="7"/>
                <c:pt idx="0" formatCode="General">
                  <c:v>4.59</c:v>
                </c:pt>
                <c:pt idx="1">
                  <c:v>2.2809227111454815</c:v>
                </c:pt>
                <c:pt idx="2">
                  <c:v>1.0616693363616805</c:v>
                </c:pt>
                <c:pt idx="3">
                  <c:v>0.28899717423718052</c:v>
                </c:pt>
                <c:pt idx="4" formatCode="General">
                  <c:v>9.2645179812428307</c:v>
                </c:pt>
                <c:pt idx="5" formatCode="General">
                  <c:v>7</c:v>
                </c:pt>
                <c:pt idx="6" formatCode="General">
                  <c:v>0.24714186253919163</c:v>
                </c:pt>
              </c:numCache>
            </c:numRef>
          </c:yVal>
          <c:smooth val="0"/>
        </c:ser>
        <c:ser>
          <c:idx val="0"/>
          <c:order val="1"/>
          <c:tx>
            <c:v>P2</c:v>
          </c:tx>
          <c:spPr>
            <a:ln w="28575">
              <a:noFill/>
            </a:ln>
          </c:spPr>
          <c:trendline>
            <c:spPr>
              <a:ln w="19050">
                <a:solidFill>
                  <a:schemeClr val="accent1"/>
                </a:solidFill>
              </a:ln>
            </c:spPr>
            <c:trendlineType val="power"/>
            <c:dispRSqr val="0"/>
            <c:dispEq val="0"/>
          </c:trendline>
          <c:xVal>
            <c:numRef>
              <c:f>OVERVIEW!$G$43:$G$49</c:f>
              <c:numCache>
                <c:formatCode>General</c:formatCode>
                <c:ptCount val="7"/>
                <c:pt idx="0">
                  <c:v>9.9114666666666668E-5</c:v>
                </c:pt>
                <c:pt idx="1">
                  <c:v>1.3610666666666666E-4</c:v>
                </c:pt>
                <c:pt idx="2">
                  <c:v>8.9088000000000004E-4</c:v>
                </c:pt>
                <c:pt idx="3">
                  <c:v>5.3514666666666664E-3</c:v>
                </c:pt>
                <c:pt idx="4">
                  <c:v>1.4016000000000001E-2</c:v>
                </c:pt>
                <c:pt idx="5">
                  <c:v>8.7157333333333326E-5</c:v>
                </c:pt>
                <c:pt idx="6">
                  <c:v>1.2437333333333334E-5</c:v>
                </c:pt>
              </c:numCache>
            </c:numRef>
          </c:xVal>
          <c:yVal>
            <c:numRef>
              <c:f>OVERVIEW!$F$43:$F$49</c:f>
              <c:numCache>
                <c:formatCode>_-* #,##0.00_-;\-* #,##0.00_-;_-* "-"??_-;_-@_-</c:formatCode>
                <c:ptCount val="7"/>
                <c:pt idx="0" formatCode="General">
                  <c:v>2.14</c:v>
                </c:pt>
                <c:pt idx="1">
                  <c:v>2.8955337053643246</c:v>
                </c:pt>
                <c:pt idx="2">
                  <c:v>0.64631595625849003</c:v>
                </c:pt>
                <c:pt idx="3">
                  <c:v>0.1857266588808994</c:v>
                </c:pt>
                <c:pt idx="4" formatCode="General">
                  <c:v>0.67411194776532124</c:v>
                </c:pt>
                <c:pt idx="5" formatCode="General">
                  <c:v>1.0900000000000001</c:v>
                </c:pt>
                <c:pt idx="6" formatCode="General">
                  <c:v>12.88</c:v>
                </c:pt>
              </c:numCache>
            </c:numRef>
          </c:yVal>
          <c:smooth val="0"/>
        </c:ser>
        <c:ser>
          <c:idx val="2"/>
          <c:order val="2"/>
          <c:tx>
            <c:v>P3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power"/>
            <c:dispRSqr val="0"/>
            <c:dispEq val="0"/>
          </c:trendline>
          <c:xVal>
            <c:numRef>
              <c:f>OVERVIEW!$G$51:$G$53</c:f>
              <c:numCache>
                <c:formatCode>General</c:formatCode>
                <c:ptCount val="3"/>
                <c:pt idx="0">
                  <c:v>1.6457304163726183E-5</c:v>
                </c:pt>
                <c:pt idx="1">
                  <c:v>1.1532815808045165E-4</c:v>
                </c:pt>
                <c:pt idx="2">
                  <c:v>1.8009880028228652E-4</c:v>
                </c:pt>
              </c:numCache>
            </c:numRef>
          </c:xVal>
          <c:yVal>
            <c:numRef>
              <c:f>OVERVIEW!$F$51:$F$53</c:f>
              <c:numCache>
                <c:formatCode>General</c:formatCode>
                <c:ptCount val="3"/>
                <c:pt idx="0">
                  <c:v>13.86</c:v>
                </c:pt>
                <c:pt idx="1">
                  <c:v>2.0099999999999998</c:v>
                </c:pt>
                <c:pt idx="2">
                  <c:v>3.12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40032"/>
        <c:axId val="108141952"/>
      </c:scatterChart>
      <c:valAx>
        <c:axId val="108140032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G* rejuvenator/G* aged bitumen @50C 10Hz</a:t>
                </a:r>
                <a:endParaRPr lang="en-GB"/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08141952"/>
        <c:crosses val="autoZero"/>
        <c:crossBetween val="midCat"/>
      </c:valAx>
      <c:valAx>
        <c:axId val="108141952"/>
        <c:scaling>
          <c:orientation val="minMax"/>
          <c:max val="15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Interaction parameter G12 between</a:t>
                </a:r>
                <a:r>
                  <a:rPr lang="en-GB" b="0" baseline="0"/>
                  <a:t> rejuveantor and aged bitumen</a:t>
                </a:r>
                <a:endParaRPr lang="en-GB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8140032"/>
        <c:crossesAt val="1.0000000000000003E-5"/>
        <c:crossBetween val="midCat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/>
      <c:overlay val="0"/>
    </c:legend>
    <c:plotVisOnly val="1"/>
    <c:dispBlanksAs val="gap"/>
    <c:showDLblsOverMax val="0"/>
  </c:chart>
  <c:txPr>
    <a:bodyPr/>
    <a:lstStyle/>
    <a:p>
      <a:pPr>
        <a:defRPr sz="14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5.5697219342244145E-3"/>
                  <c:y val="-0.16795855459927975"/>
                </c:manualLayout>
              </c:layout>
              <c:numFmt formatCode="General" sourceLinked="0"/>
            </c:trendlineLbl>
          </c:trendline>
          <c:xVal>
            <c:numRef>
              <c:f>OVERVIEW!$G$35:$G$53</c:f>
              <c:numCache>
                <c:formatCode>General</c:formatCode>
                <c:ptCount val="19"/>
                <c:pt idx="0">
                  <c:v>4.3238715681712423E-4</c:v>
                </c:pt>
                <c:pt idx="1">
                  <c:v>5.937645416472778E-4</c:v>
                </c:pt>
                <c:pt idx="2">
                  <c:v>3.8864588180549096E-3</c:v>
                </c:pt>
                <c:pt idx="3">
                  <c:v>2.3345742205677058E-2</c:v>
                </c:pt>
                <c:pt idx="4">
                  <c:v>2.9329920893438809E-4</c:v>
                </c:pt>
                <c:pt idx="5">
                  <c:v>2.9329920893438809E-4</c:v>
                </c:pt>
                <c:pt idx="6">
                  <c:v>6.1144718473708705E-2</c:v>
                </c:pt>
                <c:pt idx="8">
                  <c:v>9.9114666666666668E-5</c:v>
                </c:pt>
                <c:pt idx="9">
                  <c:v>1.3610666666666666E-4</c:v>
                </c:pt>
                <c:pt idx="10">
                  <c:v>8.9088000000000004E-4</c:v>
                </c:pt>
                <c:pt idx="11">
                  <c:v>5.3514666666666664E-3</c:v>
                </c:pt>
                <c:pt idx="12">
                  <c:v>1.4016000000000001E-2</c:v>
                </c:pt>
                <c:pt idx="13">
                  <c:v>8.7157333333333326E-5</c:v>
                </c:pt>
                <c:pt idx="14">
                  <c:v>1.2437333333333334E-5</c:v>
                </c:pt>
                <c:pt idx="16">
                  <c:v>1.6457304163726183E-5</c:v>
                </c:pt>
                <c:pt idx="17">
                  <c:v>1.1532815808045165E-4</c:v>
                </c:pt>
                <c:pt idx="18">
                  <c:v>1.8009880028228652E-4</c:v>
                </c:pt>
              </c:numCache>
            </c:numRef>
          </c:xVal>
          <c:yVal>
            <c:numRef>
              <c:f>OVERVIEW!$F$35:$F$53</c:f>
              <c:numCache>
                <c:formatCode>_-* #,##0.00_-;\-* #,##0.00_-;_-* "-"??_-;_-@_-</c:formatCode>
                <c:ptCount val="19"/>
                <c:pt idx="0" formatCode="General">
                  <c:v>4.59</c:v>
                </c:pt>
                <c:pt idx="1">
                  <c:v>2.2809227111454815</c:v>
                </c:pt>
                <c:pt idx="2">
                  <c:v>1.0616693363616805</c:v>
                </c:pt>
                <c:pt idx="3">
                  <c:v>0.28899717423718052</c:v>
                </c:pt>
                <c:pt idx="4" formatCode="General">
                  <c:v>9.2645179812428307</c:v>
                </c:pt>
                <c:pt idx="5" formatCode="General">
                  <c:v>7</c:v>
                </c:pt>
                <c:pt idx="6" formatCode="General">
                  <c:v>0.24714186253919163</c:v>
                </c:pt>
                <c:pt idx="8" formatCode="General">
                  <c:v>2.14</c:v>
                </c:pt>
                <c:pt idx="9">
                  <c:v>2.8955337053643246</c:v>
                </c:pt>
                <c:pt idx="10">
                  <c:v>0.64631595625849003</c:v>
                </c:pt>
                <c:pt idx="11">
                  <c:v>0.1857266588808994</c:v>
                </c:pt>
                <c:pt idx="12" formatCode="General">
                  <c:v>0.67411194776532124</c:v>
                </c:pt>
                <c:pt idx="13" formatCode="General">
                  <c:v>1.0900000000000001</c:v>
                </c:pt>
                <c:pt idx="14" formatCode="General">
                  <c:v>12.88</c:v>
                </c:pt>
                <c:pt idx="16" formatCode="General">
                  <c:v>13.86</c:v>
                </c:pt>
                <c:pt idx="17" formatCode="General">
                  <c:v>2.0099999999999998</c:v>
                </c:pt>
                <c:pt idx="18" formatCode="General">
                  <c:v>3.12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85088"/>
        <c:axId val="108187008"/>
      </c:scatterChart>
      <c:valAx>
        <c:axId val="108185088"/>
        <c:scaling>
          <c:logBase val="10"/>
          <c:orientation val="minMax"/>
        </c:scaling>
        <c:delete val="0"/>
        <c:axPos val="b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8187008"/>
        <c:crosses val="autoZero"/>
        <c:crossBetween val="midCat"/>
      </c:valAx>
      <c:valAx>
        <c:axId val="108187008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081850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Comparison between different rejuvenators</a:t>
            </a:r>
          </a:p>
        </c:rich>
      </c:tx>
      <c:layout>
        <c:manualLayout>
          <c:xMode val="edge"/>
          <c:yMode val="edge"/>
          <c:x val="0.18459272846575997"/>
          <c:y val="5.323193916349809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7558458601765694E-2"/>
          <c:y val="0.12193287626118979"/>
          <c:w val="0.74243110236220478"/>
          <c:h val="0.77907687394588987"/>
        </c:manualLayout>
      </c:layout>
      <c:barChart>
        <c:barDir val="col"/>
        <c:grouping val="clustered"/>
        <c:varyColors val="0"/>
        <c:ser>
          <c:idx val="0"/>
          <c:order val="0"/>
          <c:tx>
            <c:v>G12 interaction parameter</c:v>
          </c:tx>
          <c:spPr>
            <a:solidFill>
              <a:srgbClr val="92D050"/>
            </a:solidFill>
            <a:ln w="28575">
              <a:noFill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OVERVIEW!$N$29:$N$36</c:f>
              <c:strCache>
                <c:ptCount val="8"/>
                <c:pt idx="0">
                  <c:v>A3</c:v>
                </c:pt>
                <c:pt idx="1">
                  <c:v>CM1</c:v>
                </c:pt>
                <c:pt idx="2">
                  <c:v>A1new</c:v>
                </c:pt>
                <c:pt idx="3">
                  <c:v>A1old</c:v>
                </c:pt>
                <c:pt idx="4">
                  <c:v>A2</c:v>
                </c:pt>
                <c:pt idx="5">
                  <c:v>BM1</c:v>
                </c:pt>
                <c:pt idx="6">
                  <c:v>C1</c:v>
                </c:pt>
                <c:pt idx="7">
                  <c:v>D</c:v>
                </c:pt>
              </c:strCache>
            </c:strRef>
          </c:cat>
          <c:val>
            <c:numRef>
              <c:f>OVERVIEW!$O$29:$O$36</c:f>
              <c:numCache>
                <c:formatCode>General</c:formatCode>
                <c:ptCount val="8"/>
                <c:pt idx="0">
                  <c:v>13.37</c:v>
                </c:pt>
                <c:pt idx="1">
                  <c:v>8.1300000000000008</c:v>
                </c:pt>
                <c:pt idx="2">
                  <c:v>1.55</c:v>
                </c:pt>
                <c:pt idx="3">
                  <c:v>3.37</c:v>
                </c:pt>
                <c:pt idx="4">
                  <c:v>2.77</c:v>
                </c:pt>
                <c:pt idx="5">
                  <c:v>0.85</c:v>
                </c:pt>
                <c:pt idx="6">
                  <c:v>0.24</c:v>
                </c:pt>
                <c:pt idx="7">
                  <c:v>0.46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960192"/>
        <c:axId val="107961728"/>
      </c:barChart>
      <c:barChart>
        <c:barDir val="col"/>
        <c:grouping val="clustered"/>
        <c:varyColors val="0"/>
        <c:ser>
          <c:idx val="1"/>
          <c:order val="1"/>
          <c:tx>
            <c:v>complex shear modulus@50c 10hz</c:v>
          </c:tx>
          <c:spPr>
            <a:noFill/>
            <a:ln w="38100">
              <a:solidFill>
                <a:srgbClr val="FF0000"/>
              </a:solidFill>
            </a:ln>
          </c:spPr>
          <c:invertIfNegative val="0"/>
          <c:cat>
            <c:strRef>
              <c:f>OVERVIEW!$N$29:$N$36</c:f>
              <c:strCache>
                <c:ptCount val="8"/>
                <c:pt idx="0">
                  <c:v>A3</c:v>
                </c:pt>
                <c:pt idx="1">
                  <c:v>CM1</c:v>
                </c:pt>
                <c:pt idx="2">
                  <c:v>A1new</c:v>
                </c:pt>
                <c:pt idx="3">
                  <c:v>A1old</c:v>
                </c:pt>
                <c:pt idx="4">
                  <c:v>A2</c:v>
                </c:pt>
                <c:pt idx="5">
                  <c:v>BM1</c:v>
                </c:pt>
                <c:pt idx="6">
                  <c:v>C1</c:v>
                </c:pt>
                <c:pt idx="7">
                  <c:v>D</c:v>
                </c:pt>
              </c:strCache>
            </c:strRef>
          </c:cat>
          <c:val>
            <c:numRef>
              <c:f>OVERVIEW!$P$29:$P$36</c:f>
              <c:numCache>
                <c:formatCode>0.0</c:formatCode>
                <c:ptCount val="8"/>
                <c:pt idx="0">
                  <c:v>11.66</c:v>
                </c:pt>
                <c:pt idx="1">
                  <c:v>63.03</c:v>
                </c:pt>
                <c:pt idx="2">
                  <c:v>81.709999999999994</c:v>
                </c:pt>
                <c:pt idx="3">
                  <c:v>92.92</c:v>
                </c:pt>
                <c:pt idx="4">
                  <c:v>127.6</c:v>
                </c:pt>
                <c:pt idx="5">
                  <c:v>835.2</c:v>
                </c:pt>
                <c:pt idx="6">
                  <c:v>5017</c:v>
                </c:pt>
                <c:pt idx="7">
                  <c:v>13140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969920"/>
        <c:axId val="107968000"/>
      </c:barChart>
      <c:catAx>
        <c:axId val="107960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07961728"/>
        <c:crossesAt val="0"/>
        <c:auto val="1"/>
        <c:lblAlgn val="ctr"/>
        <c:lblOffset val="100"/>
        <c:noMultiLvlLbl val="0"/>
      </c:catAx>
      <c:valAx>
        <c:axId val="107961728"/>
        <c:scaling>
          <c:orientation val="minMax"/>
          <c:max val="1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G12 interaction parameter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7960192"/>
        <c:crosses val="autoZero"/>
        <c:crossBetween val="between"/>
        <c:majorUnit val="5"/>
      </c:valAx>
      <c:valAx>
        <c:axId val="107968000"/>
        <c:scaling>
          <c:logBase val="10"/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Complex shear modulus</a:t>
                </a:r>
                <a:r>
                  <a:rPr lang="en-US" altLang="zh-CN"/>
                  <a:t>@50C 10hz</a:t>
                </a:r>
                <a:r>
                  <a:rPr lang="en-GB"/>
                  <a:t> [Pa]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7969920"/>
        <c:crosses val="max"/>
        <c:crossBetween val="between"/>
      </c:valAx>
      <c:catAx>
        <c:axId val="107969920"/>
        <c:scaling>
          <c:orientation val="minMax"/>
        </c:scaling>
        <c:delete val="1"/>
        <c:axPos val="b"/>
        <c:majorTickMark val="out"/>
        <c:minorTickMark val="none"/>
        <c:tickLblPos val="nextTo"/>
        <c:crossAx val="107968000"/>
        <c:crossesAt val="1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1195135409210212"/>
          <c:y val="0.15504964921209943"/>
          <c:w val="0.29979107015032214"/>
          <c:h val="0.1727904354161053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OVERVIEW!$K$46</c:f>
              <c:strCache>
                <c:ptCount val="1"/>
                <c:pt idx="0">
                  <c:v>G12</c:v>
                </c:pt>
              </c:strCache>
            </c:strRef>
          </c:tx>
          <c:invertIfNegative val="0"/>
          <c:cat>
            <c:strRef>
              <c:f>OVERVIEW!$J$47:$J$52</c:f>
              <c:strCache>
                <c:ptCount val="6"/>
                <c:pt idx="0">
                  <c:v>CM1</c:v>
                </c:pt>
                <c:pt idx="1">
                  <c:v>A1</c:v>
                </c:pt>
                <c:pt idx="2">
                  <c:v>A2</c:v>
                </c:pt>
                <c:pt idx="3">
                  <c:v>BM1</c:v>
                </c:pt>
                <c:pt idx="4">
                  <c:v>C1</c:v>
                </c:pt>
                <c:pt idx="5">
                  <c:v>D</c:v>
                </c:pt>
              </c:strCache>
            </c:strRef>
          </c:cat>
          <c:val>
            <c:numRef>
              <c:f>OVERVIEW!$K$47:$K$52</c:f>
              <c:numCache>
                <c:formatCode>General</c:formatCode>
                <c:ptCount val="6"/>
                <c:pt idx="0">
                  <c:v>8.1300000000000008</c:v>
                </c:pt>
                <c:pt idx="1">
                  <c:v>4.59</c:v>
                </c:pt>
                <c:pt idx="2">
                  <c:v>2.2809227111454815</c:v>
                </c:pt>
                <c:pt idx="3">
                  <c:v>1.0616693363616805</c:v>
                </c:pt>
                <c:pt idx="4">
                  <c:v>0.28899717423718052</c:v>
                </c:pt>
                <c:pt idx="5">
                  <c:v>0.24714186253919163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816448"/>
        <c:axId val="45822336"/>
      </c:barChart>
      <c:catAx>
        <c:axId val="45816448"/>
        <c:scaling>
          <c:orientation val="minMax"/>
        </c:scaling>
        <c:delete val="0"/>
        <c:axPos val="b"/>
        <c:majorTickMark val="out"/>
        <c:minorTickMark val="none"/>
        <c:tickLblPos val="nextTo"/>
        <c:crossAx val="45822336"/>
        <c:crosses val="autoZero"/>
        <c:auto val="1"/>
        <c:lblAlgn val="ctr"/>
        <c:lblOffset val="100"/>
        <c:noMultiLvlLbl val="0"/>
      </c:catAx>
      <c:valAx>
        <c:axId val="45822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816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1053954667276"/>
          <c:y val="8.0215530974030655E-2"/>
          <c:w val="0.64341384981486416"/>
          <c:h val="0.64902871402503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OVERVIEW!$K$65</c:f>
              <c:strCache>
                <c:ptCount val="1"/>
                <c:pt idx="0">
                  <c:v>P1</c:v>
                </c:pt>
              </c:strCache>
            </c:strRef>
          </c:tx>
          <c:invertIfNegative val="0"/>
          <c:cat>
            <c:strRef>
              <c:f>OVERVIEW!$J$66:$J$72</c:f>
              <c:strCache>
                <c:ptCount val="7"/>
                <c:pt idx="0">
                  <c:v>A3</c:v>
                </c:pt>
                <c:pt idx="1">
                  <c:v>CM1</c:v>
                </c:pt>
                <c:pt idx="2">
                  <c:v>A1</c:v>
                </c:pt>
                <c:pt idx="3">
                  <c:v>A2</c:v>
                </c:pt>
                <c:pt idx="4">
                  <c:v>BM1</c:v>
                </c:pt>
                <c:pt idx="5">
                  <c:v>C1</c:v>
                </c:pt>
                <c:pt idx="6">
                  <c:v>D</c:v>
                </c:pt>
              </c:strCache>
            </c:strRef>
          </c:cat>
          <c:val>
            <c:numRef>
              <c:f>OVERVIEW!$K$66:$K$72</c:f>
              <c:numCache>
                <c:formatCode>_-* #,##0.0_-;\-* #,##0.0_-;_-* "-"??_-;_-@_-</c:formatCode>
                <c:ptCount val="7"/>
                <c:pt idx="1">
                  <c:v>8.1300000000000008</c:v>
                </c:pt>
                <c:pt idx="2">
                  <c:v>4.59</c:v>
                </c:pt>
                <c:pt idx="3">
                  <c:v>2.2809227111454815</c:v>
                </c:pt>
                <c:pt idx="4">
                  <c:v>1.0616693363616805</c:v>
                </c:pt>
                <c:pt idx="5">
                  <c:v>0.28899717423718052</c:v>
                </c:pt>
                <c:pt idx="6">
                  <c:v>0.24714186253919163</c:v>
                </c:pt>
              </c:numCache>
            </c:numRef>
          </c:val>
        </c:ser>
        <c:ser>
          <c:idx val="1"/>
          <c:order val="1"/>
          <c:tx>
            <c:strRef>
              <c:f>OVERVIEW!$L$65</c:f>
              <c:strCache>
                <c:ptCount val="1"/>
                <c:pt idx="0">
                  <c:v>P2</c:v>
                </c:pt>
              </c:strCache>
            </c:strRef>
          </c:tx>
          <c:invertIfNegative val="0"/>
          <c:cat>
            <c:strRef>
              <c:f>OVERVIEW!$J$66:$J$72</c:f>
              <c:strCache>
                <c:ptCount val="7"/>
                <c:pt idx="0">
                  <c:v>A3</c:v>
                </c:pt>
                <c:pt idx="1">
                  <c:v>CM1</c:v>
                </c:pt>
                <c:pt idx="2">
                  <c:v>A1</c:v>
                </c:pt>
                <c:pt idx="3">
                  <c:v>A2</c:v>
                </c:pt>
                <c:pt idx="4">
                  <c:v>BM1</c:v>
                </c:pt>
                <c:pt idx="5">
                  <c:v>C1</c:v>
                </c:pt>
                <c:pt idx="6">
                  <c:v>D</c:v>
                </c:pt>
              </c:strCache>
            </c:strRef>
          </c:cat>
          <c:val>
            <c:numRef>
              <c:f>OVERVIEW!$L$66:$L$72</c:f>
              <c:numCache>
                <c:formatCode>_-* #,##0.0_-;\-* #,##0.0_-;_-* "-"??_-;_-@_-</c:formatCode>
                <c:ptCount val="7"/>
                <c:pt idx="0">
                  <c:v>12.88</c:v>
                </c:pt>
                <c:pt idx="2">
                  <c:v>2.14</c:v>
                </c:pt>
                <c:pt idx="3">
                  <c:v>2.8955337053643246</c:v>
                </c:pt>
                <c:pt idx="4">
                  <c:v>0.64631595625849003</c:v>
                </c:pt>
                <c:pt idx="5">
                  <c:v>0.1857266588808994</c:v>
                </c:pt>
                <c:pt idx="6">
                  <c:v>0.67411194776532124</c:v>
                </c:pt>
              </c:numCache>
            </c:numRef>
          </c:val>
        </c:ser>
        <c:ser>
          <c:idx val="2"/>
          <c:order val="2"/>
          <c:tx>
            <c:strRef>
              <c:f>OVERVIEW!$M$65</c:f>
              <c:strCache>
                <c:ptCount val="1"/>
                <c:pt idx="0">
                  <c:v>P3</c:v>
                </c:pt>
              </c:strCache>
            </c:strRef>
          </c:tx>
          <c:invertIfNegative val="0"/>
          <c:cat>
            <c:strRef>
              <c:f>OVERVIEW!$J$66:$J$72</c:f>
              <c:strCache>
                <c:ptCount val="7"/>
                <c:pt idx="0">
                  <c:v>A3</c:v>
                </c:pt>
                <c:pt idx="1">
                  <c:v>CM1</c:v>
                </c:pt>
                <c:pt idx="2">
                  <c:v>A1</c:v>
                </c:pt>
                <c:pt idx="3">
                  <c:v>A2</c:v>
                </c:pt>
                <c:pt idx="4">
                  <c:v>BM1</c:v>
                </c:pt>
                <c:pt idx="5">
                  <c:v>C1</c:v>
                </c:pt>
                <c:pt idx="6">
                  <c:v>D</c:v>
                </c:pt>
              </c:strCache>
            </c:strRef>
          </c:cat>
          <c:val>
            <c:numRef>
              <c:f>OVERVIEW!$M$66:$M$72</c:f>
              <c:numCache>
                <c:formatCode>_-* #,##0.0_-;\-* #,##0.0_-;_-* "-"??_-;_-@_-</c:formatCode>
                <c:ptCount val="7"/>
                <c:pt idx="0">
                  <c:v>13.86</c:v>
                </c:pt>
                <c:pt idx="2">
                  <c:v>2.0099999999999998</c:v>
                </c:pt>
                <c:pt idx="3">
                  <c:v>3.12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714816"/>
        <c:axId val="95369856"/>
      </c:barChart>
      <c:barChart>
        <c:barDir val="col"/>
        <c:grouping val="clustered"/>
        <c:varyColors val="0"/>
        <c:ser>
          <c:idx val="3"/>
          <c:order val="3"/>
          <c:tx>
            <c:v>G*_ rej@50C 10hz</c:v>
          </c:tx>
          <c:spPr>
            <a:noFill/>
            <a:ln w="19050">
              <a:solidFill>
                <a:srgbClr val="FF0000"/>
              </a:solidFill>
            </a:ln>
          </c:spPr>
          <c:invertIfNegative val="0"/>
          <c:val>
            <c:numRef>
              <c:f>OVERVIEW!$N$66:$N$72</c:f>
              <c:numCache>
                <c:formatCode>General</c:formatCode>
                <c:ptCount val="7"/>
                <c:pt idx="0">
                  <c:v>11.66</c:v>
                </c:pt>
                <c:pt idx="1">
                  <c:v>92.92</c:v>
                </c:pt>
                <c:pt idx="2">
                  <c:v>92.92</c:v>
                </c:pt>
                <c:pt idx="3">
                  <c:v>127.6</c:v>
                </c:pt>
                <c:pt idx="4">
                  <c:v>835.2</c:v>
                </c:pt>
                <c:pt idx="5">
                  <c:v>5017</c:v>
                </c:pt>
                <c:pt idx="6">
                  <c:v>13140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76448"/>
        <c:axId val="46109824"/>
      </c:barChart>
      <c:catAx>
        <c:axId val="85714816"/>
        <c:scaling>
          <c:orientation val="minMax"/>
        </c:scaling>
        <c:delete val="0"/>
        <c:axPos val="b"/>
        <c:majorTickMark val="none"/>
        <c:minorTickMark val="none"/>
        <c:tickLblPos val="nextTo"/>
        <c:crossAx val="95369856"/>
        <c:crosses val="autoZero"/>
        <c:auto val="1"/>
        <c:lblAlgn val="ctr"/>
        <c:lblOffset val="100"/>
        <c:noMultiLvlLbl val="0"/>
      </c:catAx>
      <c:valAx>
        <c:axId val="95369856"/>
        <c:scaling>
          <c:orientation val="minMax"/>
          <c:max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400" b="1" i="0" baseline="0">
                    <a:effectLst/>
                  </a:rPr>
                  <a:t>G12 interaction parameter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2840809146877749"/>
              <c:y val="0.11103511216135678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crossAx val="85714816"/>
        <c:crosses val="autoZero"/>
        <c:crossBetween val="between"/>
        <c:majorUnit val="5"/>
      </c:valAx>
      <c:valAx>
        <c:axId val="46109824"/>
        <c:scaling>
          <c:logBase val="10"/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GB" sz="1400" b="1" i="0" baseline="0">
                    <a:effectLst/>
                  </a:rPr>
                  <a:t>Complex shear modulus</a:t>
                </a:r>
                <a:r>
                  <a:rPr lang="en-US" sz="1400" b="1" i="0" baseline="0">
                    <a:effectLst/>
                  </a:rPr>
                  <a:t>@50C 10hz</a:t>
                </a:r>
                <a:r>
                  <a:rPr lang="en-GB" sz="1400" b="1" i="0" baseline="0">
                    <a:effectLst/>
                  </a:rPr>
                  <a:t> [Pa]</a:t>
                </a:r>
                <a:endParaRPr lang="en-US" sz="1100">
                  <a:effectLst/>
                </a:endParaRP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130776448"/>
        <c:crosses val="max"/>
        <c:crossBetween val="between"/>
      </c:valAx>
      <c:catAx>
        <c:axId val="130776448"/>
        <c:scaling>
          <c:orientation val="minMax"/>
        </c:scaling>
        <c:delete val="1"/>
        <c:axPos val="b"/>
        <c:majorTickMark val="out"/>
        <c:minorTickMark val="none"/>
        <c:tickLblPos val="nextTo"/>
        <c:crossAx val="46109824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9"/>
          <c:order val="7"/>
          <c:tx>
            <c:v>virgin 70/100 pen bitumen</c:v>
          </c:tx>
          <c:spPr>
            <a:ln w="28575">
              <a:noFill/>
            </a:ln>
          </c:spPr>
          <c:xVal>
            <c:numRef>
              <c:f>ref!$P$3:$P$201</c:f>
              <c:numCache>
                <c:formatCode>General</c:formatCode>
                <c:ptCount val="199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4.0000000000000003E-5</c:v>
                </c:pt>
                <c:pt idx="115">
                  <c:v>5.0360000000000006E-5</c:v>
                </c:pt>
                <c:pt idx="116">
                  <c:v>6.3399999999999996E-5</c:v>
                </c:pt>
                <c:pt idx="117">
                  <c:v>7.9800000000000002E-5</c:v>
                </c:pt>
                <c:pt idx="118">
                  <c:v>1.0048E-4</c:v>
                </c:pt>
                <c:pt idx="119">
                  <c:v>1.2648000000000002E-4</c:v>
                </c:pt>
                <c:pt idx="120">
                  <c:v>1.5924E-4</c:v>
                </c:pt>
                <c:pt idx="121">
                  <c:v>2.0048E-4</c:v>
                </c:pt>
                <c:pt idx="122">
                  <c:v>2.5240000000000001E-4</c:v>
                </c:pt>
                <c:pt idx="123">
                  <c:v>3.1772000000000001E-4</c:v>
                </c:pt>
                <c:pt idx="124">
                  <c:v>4.0000000000000002E-4</c:v>
                </c:pt>
                <c:pt idx="125">
                  <c:v>5.036000000000001E-4</c:v>
                </c:pt>
                <c:pt idx="126">
                  <c:v>6.3400000000000001E-4</c:v>
                </c:pt>
                <c:pt idx="127">
                  <c:v>7.980000000000001E-4</c:v>
                </c:pt>
                <c:pt idx="128">
                  <c:v>1.0047999999999999E-3</c:v>
                </c:pt>
                <c:pt idx="129">
                  <c:v>1.2648E-3</c:v>
                </c:pt>
                <c:pt idx="130">
                  <c:v>1.5924000000000001E-3</c:v>
                </c:pt>
                <c:pt idx="131">
                  <c:v>2.0048000000000002E-3</c:v>
                </c:pt>
                <c:pt idx="132">
                  <c:v>2.5240000000000002E-3</c:v>
                </c:pt>
                <c:pt idx="133">
                  <c:v>3.1772000000000002E-3</c:v>
                </c:pt>
                <c:pt idx="134">
                  <c:v>4.0000000000000001E-3</c:v>
                </c:pt>
                <c:pt idx="135">
                  <c:v>5.0359999999999997E-3</c:v>
                </c:pt>
                <c:pt idx="136">
                  <c:v>6.3400000000000001E-3</c:v>
                </c:pt>
                <c:pt idx="137">
                  <c:v>7.980000000000001E-3</c:v>
                </c:pt>
                <c:pt idx="138">
                  <c:v>1.0048E-2</c:v>
                </c:pt>
                <c:pt idx="139">
                  <c:v>1.2648E-2</c:v>
                </c:pt>
                <c:pt idx="140">
                  <c:v>1.5924000000000001E-2</c:v>
                </c:pt>
                <c:pt idx="141">
                  <c:v>2.0048E-2</c:v>
                </c:pt>
                <c:pt idx="142">
                  <c:v>2.5239999999999999E-2</c:v>
                </c:pt>
                <c:pt idx="143">
                  <c:v>3.1772000000000002E-2</c:v>
                </c:pt>
                <c:pt idx="144">
                  <c:v>0.04</c:v>
                </c:pt>
                <c:pt idx="145">
                  <c:v>5.0360000000000002E-2</c:v>
                </c:pt>
                <c:pt idx="146">
                  <c:v>6.3399999999999998E-2</c:v>
                </c:pt>
                <c:pt idx="147">
                  <c:v>7.9799999999999996E-2</c:v>
                </c:pt>
                <c:pt idx="148">
                  <c:v>0.10048</c:v>
                </c:pt>
                <c:pt idx="149">
                  <c:v>0.12648000000000001</c:v>
                </c:pt>
                <c:pt idx="150">
                  <c:v>0.15924000000000002</c:v>
                </c:pt>
                <c:pt idx="151">
                  <c:v>0.2</c:v>
                </c:pt>
              </c:numCache>
            </c:numRef>
          </c:xVal>
          <c:yVal>
            <c:numRef>
              <c:f>ref!$C$3:$C$201</c:f>
              <c:numCache>
                <c:formatCode>General</c:formatCode>
                <c:ptCount val="199"/>
                <c:pt idx="0">
                  <c:v>4223</c:v>
                </c:pt>
                <c:pt idx="1">
                  <c:v>5231</c:v>
                </c:pt>
                <c:pt idx="2">
                  <c:v>6448</c:v>
                </c:pt>
                <c:pt idx="3">
                  <c:v>7928</c:v>
                </c:pt>
                <c:pt idx="4">
                  <c:v>9733</c:v>
                </c:pt>
                <c:pt idx="5">
                  <c:v>11910</c:v>
                </c:pt>
                <c:pt idx="6">
                  <c:v>14540</c:v>
                </c:pt>
                <c:pt idx="7">
                  <c:v>17740</c:v>
                </c:pt>
                <c:pt idx="8">
                  <c:v>21620</c:v>
                </c:pt>
                <c:pt idx="9">
                  <c:v>26320</c:v>
                </c:pt>
                <c:pt idx="10">
                  <c:v>31970</c:v>
                </c:pt>
                <c:pt idx="11">
                  <c:v>38740</c:v>
                </c:pt>
                <c:pt idx="12">
                  <c:v>46960</c:v>
                </c:pt>
                <c:pt idx="13">
                  <c:v>56850</c:v>
                </c:pt>
                <c:pt idx="14">
                  <c:v>68710</c:v>
                </c:pt>
                <c:pt idx="15">
                  <c:v>83020</c:v>
                </c:pt>
                <c:pt idx="16" formatCode="0.00E+00">
                  <c:v>100500</c:v>
                </c:pt>
                <c:pt idx="17" formatCode="0.00E+00">
                  <c:v>121100</c:v>
                </c:pt>
                <c:pt idx="18" formatCode="0.00E+00">
                  <c:v>145800</c:v>
                </c:pt>
                <c:pt idx="19" formatCode="0.00E+00">
                  <c:v>175600</c:v>
                </c:pt>
                <c:pt idx="20" formatCode="0.00E+00">
                  <c:v>211200</c:v>
                </c:pt>
                <c:pt idx="21" formatCode="0.00E+00">
                  <c:v>253900</c:v>
                </c:pt>
                <c:pt idx="22" formatCode="0.00E+00">
                  <c:v>305300</c:v>
                </c:pt>
                <c:pt idx="23" formatCode="0.00E+00">
                  <c:v>366100</c:v>
                </c:pt>
                <c:pt idx="24" formatCode="0.00E+00">
                  <c:v>439000</c:v>
                </c:pt>
                <c:pt idx="25" formatCode="0.00E+00">
                  <c:v>526000</c:v>
                </c:pt>
                <c:pt idx="26" formatCode="0.00E+00">
                  <c:v>629600</c:v>
                </c:pt>
                <c:pt idx="27" formatCode="0.00E+00">
                  <c:v>752000</c:v>
                </c:pt>
                <c:pt idx="28" formatCode="0.00E+00">
                  <c:v>896000</c:v>
                </c:pt>
                <c:pt idx="29" formatCode="0.00E+00">
                  <c:v>1068000</c:v>
                </c:pt>
                <c:pt idx="30" formatCode="0.00E+00">
                  <c:v>1272000</c:v>
                </c:pt>
                <c:pt idx="31" formatCode="0.00E+00">
                  <c:v>1510000</c:v>
                </c:pt>
                <c:pt idx="32" formatCode="0.00E+00">
                  <c:v>1791000</c:v>
                </c:pt>
                <c:pt idx="33" formatCode="0.00E+00">
                  <c:v>2114000</c:v>
                </c:pt>
                <c:pt idx="34" formatCode="0.00E+00">
                  <c:v>2488000</c:v>
                </c:pt>
                <c:pt idx="35" formatCode="0.00E+00">
                  <c:v>2944000</c:v>
                </c:pt>
                <c:pt idx="36" formatCode="0.00E+00">
                  <c:v>3456000</c:v>
                </c:pt>
                <c:pt idx="37" formatCode="0.00E+00">
                  <c:v>3842000</c:v>
                </c:pt>
                <c:pt idx="38">
                  <c:v>538.79999999999995</c:v>
                </c:pt>
                <c:pt idx="39">
                  <c:v>674.5</c:v>
                </c:pt>
                <c:pt idx="40">
                  <c:v>842.2</c:v>
                </c:pt>
                <c:pt idx="41">
                  <c:v>1049</c:v>
                </c:pt>
                <c:pt idx="42">
                  <c:v>1308</c:v>
                </c:pt>
                <c:pt idx="43">
                  <c:v>1626</c:v>
                </c:pt>
                <c:pt idx="44">
                  <c:v>2024</c:v>
                </c:pt>
                <c:pt idx="45">
                  <c:v>2517</c:v>
                </c:pt>
                <c:pt idx="46">
                  <c:v>3121</c:v>
                </c:pt>
                <c:pt idx="47">
                  <c:v>3843</c:v>
                </c:pt>
                <c:pt idx="48">
                  <c:v>4751</c:v>
                </c:pt>
                <c:pt idx="49">
                  <c:v>5908</c:v>
                </c:pt>
                <c:pt idx="50">
                  <c:v>7232</c:v>
                </c:pt>
                <c:pt idx="51">
                  <c:v>8923</c:v>
                </c:pt>
                <c:pt idx="52">
                  <c:v>10870</c:v>
                </c:pt>
                <c:pt idx="53">
                  <c:v>13360</c:v>
                </c:pt>
                <c:pt idx="54">
                  <c:v>16260</c:v>
                </c:pt>
                <c:pt idx="55">
                  <c:v>19860</c:v>
                </c:pt>
                <c:pt idx="56">
                  <c:v>24420</c:v>
                </c:pt>
                <c:pt idx="57">
                  <c:v>29600</c:v>
                </c:pt>
                <c:pt idx="58">
                  <c:v>36020</c:v>
                </c:pt>
                <c:pt idx="59">
                  <c:v>43850</c:v>
                </c:pt>
                <c:pt idx="60">
                  <c:v>52980</c:v>
                </c:pt>
                <c:pt idx="61">
                  <c:v>64650</c:v>
                </c:pt>
                <c:pt idx="62">
                  <c:v>78100</c:v>
                </c:pt>
                <c:pt idx="63">
                  <c:v>94120</c:v>
                </c:pt>
                <c:pt idx="64" formatCode="0.00E+00">
                  <c:v>114000</c:v>
                </c:pt>
                <c:pt idx="65" formatCode="0.00E+00">
                  <c:v>137600</c:v>
                </c:pt>
                <c:pt idx="66" formatCode="0.00E+00">
                  <c:v>166900</c:v>
                </c:pt>
                <c:pt idx="67" formatCode="0.00E+00">
                  <c:v>202500</c:v>
                </c:pt>
                <c:pt idx="68" formatCode="0.00E+00">
                  <c:v>242300</c:v>
                </c:pt>
                <c:pt idx="69" formatCode="0.00E+00">
                  <c:v>292200</c:v>
                </c:pt>
                <c:pt idx="70" formatCode="0.00E+00">
                  <c:v>353100</c:v>
                </c:pt>
                <c:pt idx="71" formatCode="0.00E+00">
                  <c:v>424000</c:v>
                </c:pt>
                <c:pt idx="72" formatCode="0.00E+00">
                  <c:v>511000</c:v>
                </c:pt>
                <c:pt idx="73" formatCode="0.00E+00">
                  <c:v>614500</c:v>
                </c:pt>
                <c:pt idx="74" formatCode="0.00E+00">
                  <c:v>737300</c:v>
                </c:pt>
                <c:pt idx="75" formatCode="0.00E+00">
                  <c:v>873800</c:v>
                </c:pt>
                <c:pt idx="76">
                  <c:v>86.77</c:v>
                </c:pt>
                <c:pt idx="77">
                  <c:v>108.5</c:v>
                </c:pt>
                <c:pt idx="78">
                  <c:v>135.30000000000001</c:v>
                </c:pt>
                <c:pt idx="79">
                  <c:v>169</c:v>
                </c:pt>
                <c:pt idx="80">
                  <c:v>211.3</c:v>
                </c:pt>
                <c:pt idx="81">
                  <c:v>263.8</c:v>
                </c:pt>
                <c:pt idx="82">
                  <c:v>328.8</c:v>
                </c:pt>
                <c:pt idx="83">
                  <c:v>410.5</c:v>
                </c:pt>
                <c:pt idx="84">
                  <c:v>512.6</c:v>
                </c:pt>
                <c:pt idx="85">
                  <c:v>643.4</c:v>
                </c:pt>
                <c:pt idx="86">
                  <c:v>802.4</c:v>
                </c:pt>
                <c:pt idx="87">
                  <c:v>992.6</c:v>
                </c:pt>
                <c:pt idx="88">
                  <c:v>1247</c:v>
                </c:pt>
                <c:pt idx="89">
                  <c:v>1546</c:v>
                </c:pt>
                <c:pt idx="90">
                  <c:v>1935</c:v>
                </c:pt>
                <c:pt idx="91">
                  <c:v>2396</c:v>
                </c:pt>
                <c:pt idx="92">
                  <c:v>2995</c:v>
                </c:pt>
                <c:pt idx="93">
                  <c:v>3708</c:v>
                </c:pt>
                <c:pt idx="94">
                  <c:v>4532</c:v>
                </c:pt>
                <c:pt idx="95">
                  <c:v>5634</c:v>
                </c:pt>
                <c:pt idx="96">
                  <c:v>6943</c:v>
                </c:pt>
                <c:pt idx="97">
                  <c:v>8546</c:v>
                </c:pt>
                <c:pt idx="98">
                  <c:v>10570</c:v>
                </c:pt>
                <c:pt idx="99">
                  <c:v>12950</c:v>
                </c:pt>
                <c:pt idx="100">
                  <c:v>15730</c:v>
                </c:pt>
                <c:pt idx="101">
                  <c:v>19350</c:v>
                </c:pt>
                <c:pt idx="102">
                  <c:v>23560</c:v>
                </c:pt>
                <c:pt idx="103">
                  <c:v>28960</c:v>
                </c:pt>
                <c:pt idx="104">
                  <c:v>35180</c:v>
                </c:pt>
                <c:pt idx="105">
                  <c:v>42830</c:v>
                </c:pt>
                <c:pt idx="106">
                  <c:v>51980</c:v>
                </c:pt>
                <c:pt idx="107">
                  <c:v>63320</c:v>
                </c:pt>
                <c:pt idx="108">
                  <c:v>76970</c:v>
                </c:pt>
                <c:pt idx="109">
                  <c:v>93470</c:v>
                </c:pt>
                <c:pt idx="110" formatCode="0.00E+00">
                  <c:v>113400</c:v>
                </c:pt>
                <c:pt idx="111" formatCode="0.00E+00">
                  <c:v>137600</c:v>
                </c:pt>
                <c:pt idx="112" formatCode="0.00E+00">
                  <c:v>166800</c:v>
                </c:pt>
                <c:pt idx="113" formatCode="0.00E+00">
                  <c:v>201500</c:v>
                </c:pt>
                <c:pt idx="114">
                  <c:v>17.29</c:v>
                </c:pt>
                <c:pt idx="115">
                  <c:v>22.15</c:v>
                </c:pt>
                <c:pt idx="116">
                  <c:v>27.22</c:v>
                </c:pt>
                <c:pt idx="117">
                  <c:v>33.78</c:v>
                </c:pt>
                <c:pt idx="118">
                  <c:v>42.33</c:v>
                </c:pt>
                <c:pt idx="119">
                  <c:v>52.79</c:v>
                </c:pt>
                <c:pt idx="120">
                  <c:v>66.14</c:v>
                </c:pt>
                <c:pt idx="121">
                  <c:v>82.43</c:v>
                </c:pt>
                <c:pt idx="122">
                  <c:v>103.6</c:v>
                </c:pt>
                <c:pt idx="123">
                  <c:v>130</c:v>
                </c:pt>
                <c:pt idx="124">
                  <c:v>162.5</c:v>
                </c:pt>
                <c:pt idx="125">
                  <c:v>202.9</c:v>
                </c:pt>
                <c:pt idx="126">
                  <c:v>255.2</c:v>
                </c:pt>
                <c:pt idx="127">
                  <c:v>319.39999999999998</c:v>
                </c:pt>
                <c:pt idx="128">
                  <c:v>400.5</c:v>
                </c:pt>
                <c:pt idx="129">
                  <c:v>499.6</c:v>
                </c:pt>
                <c:pt idx="130">
                  <c:v>631.5</c:v>
                </c:pt>
                <c:pt idx="131">
                  <c:v>790.7</c:v>
                </c:pt>
                <c:pt idx="132">
                  <c:v>979.6</c:v>
                </c:pt>
                <c:pt idx="133">
                  <c:v>1226</c:v>
                </c:pt>
                <c:pt idx="134">
                  <c:v>1528</c:v>
                </c:pt>
                <c:pt idx="135">
                  <c:v>1908</c:v>
                </c:pt>
                <c:pt idx="136">
                  <c:v>2376</c:v>
                </c:pt>
                <c:pt idx="137">
                  <c:v>2939</c:v>
                </c:pt>
                <c:pt idx="138">
                  <c:v>3659</c:v>
                </c:pt>
                <c:pt idx="139">
                  <c:v>4537</c:v>
                </c:pt>
                <c:pt idx="140">
                  <c:v>5637</c:v>
                </c:pt>
                <c:pt idx="141">
                  <c:v>6933</c:v>
                </c:pt>
                <c:pt idx="142">
                  <c:v>8546</c:v>
                </c:pt>
                <c:pt idx="143">
                  <c:v>10560</c:v>
                </c:pt>
                <c:pt idx="144">
                  <c:v>12960</c:v>
                </c:pt>
                <c:pt idx="145">
                  <c:v>15870</c:v>
                </c:pt>
                <c:pt idx="146">
                  <c:v>19510</c:v>
                </c:pt>
                <c:pt idx="147">
                  <c:v>23920</c:v>
                </c:pt>
                <c:pt idx="148">
                  <c:v>29190</c:v>
                </c:pt>
                <c:pt idx="149">
                  <c:v>35790</c:v>
                </c:pt>
                <c:pt idx="150">
                  <c:v>43750</c:v>
                </c:pt>
                <c:pt idx="151">
                  <c:v>53420</c:v>
                </c:pt>
              </c:numCache>
            </c:numRef>
          </c:yVal>
          <c:smooth val="0"/>
        </c:ser>
        <c:ser>
          <c:idx val="7"/>
          <c:order val="5"/>
          <c:tx>
            <c:v>lab aged bitumen P1</c:v>
          </c:tx>
          <c:spPr>
            <a:ln w="28575">
              <a:noFill/>
            </a:ln>
          </c:spPr>
          <c:xVal>
            <c:numRef>
              <c:f>'P1'!$P$3:$P$155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1E-3</c:v>
                </c:pt>
                <c:pt idx="39">
                  <c:v>1.2590000000000001E-3</c:v>
                </c:pt>
                <c:pt idx="40">
                  <c:v>1.585E-3</c:v>
                </c:pt>
                <c:pt idx="41">
                  <c:v>1.9949999999999998E-3</c:v>
                </c:pt>
                <c:pt idx="42">
                  <c:v>2.5120000000000003E-3</c:v>
                </c:pt>
                <c:pt idx="43">
                  <c:v>3.1620000000000003E-3</c:v>
                </c:pt>
                <c:pt idx="44">
                  <c:v>3.9810000000000002E-3</c:v>
                </c:pt>
                <c:pt idx="45">
                  <c:v>5.012E-3</c:v>
                </c:pt>
                <c:pt idx="46">
                  <c:v>6.3100000000000005E-3</c:v>
                </c:pt>
                <c:pt idx="47">
                  <c:v>7.9430000000000004E-3</c:v>
                </c:pt>
                <c:pt idx="48">
                  <c:v>1.0000000000000002E-2</c:v>
                </c:pt>
                <c:pt idx="49">
                  <c:v>1.2590000000000002E-2</c:v>
                </c:pt>
                <c:pt idx="50">
                  <c:v>1.585E-2</c:v>
                </c:pt>
                <c:pt idx="51">
                  <c:v>1.9950000000000002E-2</c:v>
                </c:pt>
                <c:pt idx="52">
                  <c:v>2.512E-2</c:v>
                </c:pt>
                <c:pt idx="53">
                  <c:v>3.1620000000000002E-2</c:v>
                </c:pt>
                <c:pt idx="54">
                  <c:v>3.9810000000000005E-2</c:v>
                </c:pt>
                <c:pt idx="55">
                  <c:v>5.0119999999999998E-2</c:v>
                </c:pt>
                <c:pt idx="56">
                  <c:v>6.3100000000000003E-2</c:v>
                </c:pt>
                <c:pt idx="57">
                  <c:v>7.9430000000000001E-2</c:v>
                </c:pt>
                <c:pt idx="58">
                  <c:v>0.1</c:v>
                </c:pt>
                <c:pt idx="59">
                  <c:v>0.12589999999999998</c:v>
                </c:pt>
                <c:pt idx="60">
                  <c:v>0.1585</c:v>
                </c:pt>
                <c:pt idx="61">
                  <c:v>0.19950000000000001</c:v>
                </c:pt>
                <c:pt idx="62">
                  <c:v>0.25120000000000003</c:v>
                </c:pt>
                <c:pt idx="63">
                  <c:v>0.31620000000000004</c:v>
                </c:pt>
                <c:pt idx="64">
                  <c:v>0.39810000000000001</c:v>
                </c:pt>
                <c:pt idx="65">
                  <c:v>0.50119999999999998</c:v>
                </c:pt>
                <c:pt idx="66">
                  <c:v>0.63100000000000001</c:v>
                </c:pt>
                <c:pt idx="67">
                  <c:v>0.79430000000000001</c:v>
                </c:pt>
                <c:pt idx="68">
                  <c:v>1</c:v>
                </c:pt>
                <c:pt idx="69">
                  <c:v>1.2590000000000001</c:v>
                </c:pt>
                <c:pt idx="70">
                  <c:v>1.585</c:v>
                </c:pt>
                <c:pt idx="71">
                  <c:v>1.9950000000000001</c:v>
                </c:pt>
                <c:pt idx="72">
                  <c:v>2.5120000000000005</c:v>
                </c:pt>
                <c:pt idx="73">
                  <c:v>3.1620000000000004</c:v>
                </c:pt>
                <c:pt idx="74">
                  <c:v>3.9810000000000003</c:v>
                </c:pt>
                <c:pt idx="75">
                  <c:v>5</c:v>
                </c:pt>
                <c:pt idx="76">
                  <c:v>1.4999999999999999E-4</c:v>
                </c:pt>
                <c:pt idx="77">
                  <c:v>1.8885000000000001E-4</c:v>
                </c:pt>
                <c:pt idx="78">
                  <c:v>2.3774999999999998E-4</c:v>
                </c:pt>
                <c:pt idx="79">
                  <c:v>2.9924999999999998E-4</c:v>
                </c:pt>
                <c:pt idx="80">
                  <c:v>3.768E-4</c:v>
                </c:pt>
                <c:pt idx="81">
                  <c:v>4.7430000000000004E-4</c:v>
                </c:pt>
                <c:pt idx="82">
                  <c:v>5.9714999999999996E-4</c:v>
                </c:pt>
                <c:pt idx="83">
                  <c:v>7.5179999999999995E-4</c:v>
                </c:pt>
                <c:pt idx="84">
                  <c:v>9.4649999999999997E-4</c:v>
                </c:pt>
                <c:pt idx="85">
                  <c:v>1.1914499999999999E-3</c:v>
                </c:pt>
                <c:pt idx="86">
                  <c:v>1.5E-3</c:v>
                </c:pt>
                <c:pt idx="87">
                  <c:v>1.8885000000000002E-3</c:v>
                </c:pt>
                <c:pt idx="88">
                  <c:v>2.3774999999999998E-3</c:v>
                </c:pt>
                <c:pt idx="89">
                  <c:v>2.9924999999999999E-3</c:v>
                </c:pt>
                <c:pt idx="90">
                  <c:v>3.7679999999999996E-3</c:v>
                </c:pt>
                <c:pt idx="91">
                  <c:v>4.7429999999999998E-3</c:v>
                </c:pt>
                <c:pt idx="92">
                  <c:v>5.9715000000000002E-3</c:v>
                </c:pt>
                <c:pt idx="93">
                  <c:v>7.5179999999999995E-3</c:v>
                </c:pt>
                <c:pt idx="94">
                  <c:v>9.4649999999999995E-3</c:v>
                </c:pt>
                <c:pt idx="95">
                  <c:v>1.19145E-2</c:v>
                </c:pt>
                <c:pt idx="96">
                  <c:v>1.4999999999999999E-2</c:v>
                </c:pt>
                <c:pt idx="97">
                  <c:v>1.8884999999999999E-2</c:v>
                </c:pt>
                <c:pt idx="98">
                  <c:v>2.3774999999999998E-2</c:v>
                </c:pt>
                <c:pt idx="99">
                  <c:v>2.9925E-2</c:v>
                </c:pt>
                <c:pt idx="100">
                  <c:v>3.7679999999999998E-2</c:v>
                </c:pt>
                <c:pt idx="101">
                  <c:v>4.743E-2</c:v>
                </c:pt>
                <c:pt idx="102">
                  <c:v>5.9714999999999997E-2</c:v>
                </c:pt>
                <c:pt idx="103">
                  <c:v>7.5179999999999997E-2</c:v>
                </c:pt>
                <c:pt idx="104">
                  <c:v>9.4649999999999984E-2</c:v>
                </c:pt>
                <c:pt idx="105">
                  <c:v>0.11914499999999999</c:v>
                </c:pt>
                <c:pt idx="106">
                  <c:v>0.15</c:v>
                </c:pt>
                <c:pt idx="107">
                  <c:v>0.18884999999999999</c:v>
                </c:pt>
                <c:pt idx="108">
                  <c:v>0.23774999999999999</c:v>
                </c:pt>
                <c:pt idx="109">
                  <c:v>0.29924999999999996</c:v>
                </c:pt>
                <c:pt idx="110">
                  <c:v>0.37680000000000002</c:v>
                </c:pt>
                <c:pt idx="111">
                  <c:v>0.4743</c:v>
                </c:pt>
                <c:pt idx="112">
                  <c:v>0.59714999999999996</c:v>
                </c:pt>
                <c:pt idx="113">
                  <c:v>0.75</c:v>
                </c:pt>
                <c:pt idx="114">
                  <c:v>2.0000000000000002E-5</c:v>
                </c:pt>
                <c:pt idx="115">
                  <c:v>2.5180000000000003E-5</c:v>
                </c:pt>
                <c:pt idx="116">
                  <c:v>3.1699999999999998E-5</c:v>
                </c:pt>
                <c:pt idx="117">
                  <c:v>3.9900000000000001E-5</c:v>
                </c:pt>
                <c:pt idx="118">
                  <c:v>5.024E-5</c:v>
                </c:pt>
                <c:pt idx="119">
                  <c:v>6.3240000000000011E-5</c:v>
                </c:pt>
                <c:pt idx="120">
                  <c:v>7.962E-5</c:v>
                </c:pt>
                <c:pt idx="121">
                  <c:v>1.0024E-4</c:v>
                </c:pt>
                <c:pt idx="122">
                  <c:v>1.262E-4</c:v>
                </c:pt>
                <c:pt idx="123">
                  <c:v>1.5886000000000001E-4</c:v>
                </c:pt>
                <c:pt idx="124">
                  <c:v>2.0000000000000001E-4</c:v>
                </c:pt>
                <c:pt idx="125">
                  <c:v>2.5180000000000005E-4</c:v>
                </c:pt>
                <c:pt idx="126">
                  <c:v>3.1700000000000001E-4</c:v>
                </c:pt>
                <c:pt idx="127">
                  <c:v>3.9900000000000005E-4</c:v>
                </c:pt>
                <c:pt idx="128">
                  <c:v>5.0239999999999996E-4</c:v>
                </c:pt>
                <c:pt idx="129">
                  <c:v>6.3239999999999998E-4</c:v>
                </c:pt>
                <c:pt idx="130">
                  <c:v>7.9620000000000005E-4</c:v>
                </c:pt>
                <c:pt idx="131">
                  <c:v>1.0024000000000001E-3</c:v>
                </c:pt>
                <c:pt idx="132">
                  <c:v>1.2620000000000001E-3</c:v>
                </c:pt>
                <c:pt idx="133">
                  <c:v>1.5886000000000001E-3</c:v>
                </c:pt>
                <c:pt idx="134">
                  <c:v>2E-3</c:v>
                </c:pt>
                <c:pt idx="135">
                  <c:v>2.5179999999999998E-3</c:v>
                </c:pt>
                <c:pt idx="136">
                  <c:v>3.1700000000000001E-3</c:v>
                </c:pt>
                <c:pt idx="137">
                  <c:v>3.9900000000000005E-3</c:v>
                </c:pt>
                <c:pt idx="138">
                  <c:v>5.0239999999999998E-3</c:v>
                </c:pt>
                <c:pt idx="139">
                  <c:v>6.3239999999999998E-3</c:v>
                </c:pt>
                <c:pt idx="140">
                  <c:v>7.9620000000000003E-3</c:v>
                </c:pt>
                <c:pt idx="141">
                  <c:v>1.0024E-2</c:v>
                </c:pt>
                <c:pt idx="142">
                  <c:v>1.2619999999999999E-2</c:v>
                </c:pt>
                <c:pt idx="143">
                  <c:v>1.5886000000000001E-2</c:v>
                </c:pt>
                <c:pt idx="144">
                  <c:v>0.02</c:v>
                </c:pt>
                <c:pt idx="145">
                  <c:v>2.5180000000000001E-2</c:v>
                </c:pt>
                <c:pt idx="146">
                  <c:v>3.1699999999999999E-2</c:v>
                </c:pt>
                <c:pt idx="147">
                  <c:v>3.9899999999999998E-2</c:v>
                </c:pt>
                <c:pt idx="148">
                  <c:v>5.024E-2</c:v>
                </c:pt>
                <c:pt idx="149">
                  <c:v>6.3240000000000005E-2</c:v>
                </c:pt>
                <c:pt idx="150">
                  <c:v>7.962000000000001E-2</c:v>
                </c:pt>
                <c:pt idx="151">
                  <c:v>0.1</c:v>
                </c:pt>
              </c:numCache>
            </c:numRef>
          </c:xVal>
          <c:yVal>
            <c:numRef>
              <c:f>'P1'!$C$3:$C$155</c:f>
              <c:numCache>
                <c:formatCode>General</c:formatCode>
                <c:ptCount val="153"/>
                <c:pt idx="0">
                  <c:v>26120</c:v>
                </c:pt>
                <c:pt idx="1">
                  <c:v>32040</c:v>
                </c:pt>
                <c:pt idx="2">
                  <c:v>38890</c:v>
                </c:pt>
                <c:pt idx="3">
                  <c:v>47000</c:v>
                </c:pt>
                <c:pt idx="4">
                  <c:v>56690</c:v>
                </c:pt>
                <c:pt idx="5">
                  <c:v>67790</c:v>
                </c:pt>
                <c:pt idx="6">
                  <c:v>81060</c:v>
                </c:pt>
                <c:pt idx="7">
                  <c:v>96650</c:v>
                </c:pt>
                <c:pt idx="8" formatCode="0.00E+00">
                  <c:v>115800</c:v>
                </c:pt>
                <c:pt idx="9" formatCode="0.00E+00">
                  <c:v>138200</c:v>
                </c:pt>
                <c:pt idx="10" formatCode="0.00E+00">
                  <c:v>162300</c:v>
                </c:pt>
                <c:pt idx="11" formatCode="0.00E+00">
                  <c:v>192900</c:v>
                </c:pt>
                <c:pt idx="12" formatCode="0.00E+00">
                  <c:v>228400</c:v>
                </c:pt>
                <c:pt idx="13" formatCode="0.00E+00">
                  <c:v>273500</c:v>
                </c:pt>
                <c:pt idx="14" formatCode="0.00E+00">
                  <c:v>322600</c:v>
                </c:pt>
                <c:pt idx="15" formatCode="0.00E+00">
                  <c:v>378100</c:v>
                </c:pt>
                <c:pt idx="16" formatCode="0.00E+00">
                  <c:v>448900</c:v>
                </c:pt>
                <c:pt idx="17" formatCode="0.00E+00">
                  <c:v>526300</c:v>
                </c:pt>
                <c:pt idx="18" formatCode="0.00E+00">
                  <c:v>619200</c:v>
                </c:pt>
                <c:pt idx="19" formatCode="0.00E+00">
                  <c:v>720800</c:v>
                </c:pt>
                <c:pt idx="20" formatCode="0.00E+00">
                  <c:v>840200</c:v>
                </c:pt>
                <c:pt idx="21" formatCode="0.00E+00">
                  <c:v>986600</c:v>
                </c:pt>
                <c:pt idx="22" formatCode="0.00E+00">
                  <c:v>1153000</c:v>
                </c:pt>
                <c:pt idx="23" formatCode="0.00E+00">
                  <c:v>1358000</c:v>
                </c:pt>
                <c:pt idx="24" formatCode="0.00E+00">
                  <c:v>1568000</c:v>
                </c:pt>
                <c:pt idx="25" formatCode="0.00E+00">
                  <c:v>1839000</c:v>
                </c:pt>
                <c:pt idx="26" formatCode="0.00E+00">
                  <c:v>2108000</c:v>
                </c:pt>
                <c:pt idx="27" formatCode="0.00E+00">
                  <c:v>2466000</c:v>
                </c:pt>
                <c:pt idx="28" formatCode="0.00E+00">
                  <c:v>2846000</c:v>
                </c:pt>
                <c:pt idx="29" formatCode="0.00E+00">
                  <c:v>3301000</c:v>
                </c:pt>
                <c:pt idx="30" formatCode="0.00E+00">
                  <c:v>3816000</c:v>
                </c:pt>
                <c:pt idx="31" formatCode="0.00E+00">
                  <c:v>4406000</c:v>
                </c:pt>
                <c:pt idx="32" formatCode="0.00E+00">
                  <c:v>5080000</c:v>
                </c:pt>
                <c:pt idx="33" formatCode="0.00E+00">
                  <c:v>5843000</c:v>
                </c:pt>
                <c:pt idx="34" formatCode="0.00E+00">
                  <c:v>6667000</c:v>
                </c:pt>
                <c:pt idx="35" formatCode="0.00E+00">
                  <c:v>7598000</c:v>
                </c:pt>
                <c:pt idx="36" formatCode="0.00E+00">
                  <c:v>8787000</c:v>
                </c:pt>
                <c:pt idx="37" formatCode="0.00E+00">
                  <c:v>8799000</c:v>
                </c:pt>
                <c:pt idx="38">
                  <c:v>3603</c:v>
                </c:pt>
                <c:pt idx="39">
                  <c:v>4511</c:v>
                </c:pt>
                <c:pt idx="40">
                  <c:v>5593</c:v>
                </c:pt>
                <c:pt idx="41">
                  <c:v>6913</c:v>
                </c:pt>
                <c:pt idx="42">
                  <c:v>8488</c:v>
                </c:pt>
                <c:pt idx="43">
                  <c:v>10350</c:v>
                </c:pt>
                <c:pt idx="44">
                  <c:v>12630</c:v>
                </c:pt>
                <c:pt idx="45">
                  <c:v>15410</c:v>
                </c:pt>
                <c:pt idx="46">
                  <c:v>18840</c:v>
                </c:pt>
                <c:pt idx="47">
                  <c:v>22840</c:v>
                </c:pt>
                <c:pt idx="48">
                  <c:v>27360</c:v>
                </c:pt>
                <c:pt idx="49">
                  <c:v>33280</c:v>
                </c:pt>
                <c:pt idx="50">
                  <c:v>39940</c:v>
                </c:pt>
                <c:pt idx="51">
                  <c:v>48810</c:v>
                </c:pt>
                <c:pt idx="52">
                  <c:v>58680</c:v>
                </c:pt>
                <c:pt idx="53">
                  <c:v>69820</c:v>
                </c:pt>
                <c:pt idx="54">
                  <c:v>84280</c:v>
                </c:pt>
                <c:pt idx="55" formatCode="0.00E+00">
                  <c:v>100400</c:v>
                </c:pt>
                <c:pt idx="56" formatCode="0.00E+00">
                  <c:v>120700</c:v>
                </c:pt>
                <c:pt idx="57" formatCode="0.00E+00">
                  <c:v>143200</c:v>
                </c:pt>
                <c:pt idx="58" formatCode="0.00E+00">
                  <c:v>168900</c:v>
                </c:pt>
                <c:pt idx="59" formatCode="0.00E+00">
                  <c:v>201300</c:v>
                </c:pt>
                <c:pt idx="60" formatCode="0.00E+00">
                  <c:v>242500</c:v>
                </c:pt>
                <c:pt idx="61" formatCode="0.00E+00">
                  <c:v>285600</c:v>
                </c:pt>
                <c:pt idx="62" formatCode="0.00E+00">
                  <c:v>340000</c:v>
                </c:pt>
                <c:pt idx="63" formatCode="0.00E+00">
                  <c:v>404100</c:v>
                </c:pt>
                <c:pt idx="64" formatCode="0.00E+00">
                  <c:v>471900</c:v>
                </c:pt>
                <c:pt idx="65" formatCode="0.00E+00">
                  <c:v>565300</c:v>
                </c:pt>
                <c:pt idx="66" formatCode="0.00E+00">
                  <c:v>665300</c:v>
                </c:pt>
                <c:pt idx="67" formatCode="0.00E+00">
                  <c:v>782500</c:v>
                </c:pt>
                <c:pt idx="68" formatCode="0.00E+00">
                  <c:v>916000</c:v>
                </c:pt>
                <c:pt idx="69" formatCode="0.00E+00">
                  <c:v>1079000</c:v>
                </c:pt>
                <c:pt idx="70" formatCode="0.00E+00">
                  <c:v>1262000</c:v>
                </c:pt>
                <c:pt idx="71" formatCode="0.00E+00">
                  <c:v>1477000</c:v>
                </c:pt>
                <c:pt idx="72" formatCode="0.00E+00">
                  <c:v>1725000</c:v>
                </c:pt>
                <c:pt idx="73" formatCode="0.00E+00">
                  <c:v>2008000</c:v>
                </c:pt>
                <c:pt idx="74" formatCode="0.00E+00">
                  <c:v>2351000</c:v>
                </c:pt>
                <c:pt idx="75" formatCode="0.00E+00">
                  <c:v>2650000</c:v>
                </c:pt>
                <c:pt idx="76">
                  <c:v>520.29999999999995</c:v>
                </c:pt>
                <c:pt idx="77">
                  <c:v>652.79999999999995</c:v>
                </c:pt>
                <c:pt idx="78">
                  <c:v>817.9</c:v>
                </c:pt>
                <c:pt idx="79">
                  <c:v>1022</c:v>
                </c:pt>
                <c:pt idx="80">
                  <c:v>1274</c:v>
                </c:pt>
                <c:pt idx="81">
                  <c:v>1582</c:v>
                </c:pt>
                <c:pt idx="82">
                  <c:v>1961</c:v>
                </c:pt>
                <c:pt idx="83">
                  <c:v>2433</c:v>
                </c:pt>
                <c:pt idx="84">
                  <c:v>3015</c:v>
                </c:pt>
                <c:pt idx="85">
                  <c:v>3727</c:v>
                </c:pt>
                <c:pt idx="86">
                  <c:v>4585</c:v>
                </c:pt>
                <c:pt idx="87">
                  <c:v>5659</c:v>
                </c:pt>
                <c:pt idx="88">
                  <c:v>6955</c:v>
                </c:pt>
                <c:pt idx="89">
                  <c:v>8566</c:v>
                </c:pt>
                <c:pt idx="90">
                  <c:v>10500</c:v>
                </c:pt>
                <c:pt idx="91">
                  <c:v>12810</c:v>
                </c:pt>
                <c:pt idx="92">
                  <c:v>15670</c:v>
                </c:pt>
                <c:pt idx="93">
                  <c:v>19060</c:v>
                </c:pt>
                <c:pt idx="94">
                  <c:v>23240</c:v>
                </c:pt>
                <c:pt idx="95">
                  <c:v>28220</c:v>
                </c:pt>
                <c:pt idx="96">
                  <c:v>34040</c:v>
                </c:pt>
                <c:pt idx="97">
                  <c:v>41200</c:v>
                </c:pt>
                <c:pt idx="98">
                  <c:v>49790</c:v>
                </c:pt>
                <c:pt idx="99">
                  <c:v>60190</c:v>
                </c:pt>
                <c:pt idx="100">
                  <c:v>72520</c:v>
                </c:pt>
                <c:pt idx="101">
                  <c:v>87460</c:v>
                </c:pt>
                <c:pt idx="102" formatCode="0.00E+00">
                  <c:v>104600</c:v>
                </c:pt>
                <c:pt idx="103" formatCode="0.00E+00">
                  <c:v>125900</c:v>
                </c:pt>
                <c:pt idx="104" formatCode="0.00E+00">
                  <c:v>150200</c:v>
                </c:pt>
                <c:pt idx="105" formatCode="0.00E+00">
                  <c:v>180600</c:v>
                </c:pt>
                <c:pt idx="106" formatCode="0.00E+00">
                  <c:v>214900</c:v>
                </c:pt>
                <c:pt idx="107" formatCode="0.00E+00">
                  <c:v>257800</c:v>
                </c:pt>
                <c:pt idx="108" formatCode="0.00E+00">
                  <c:v>307200</c:v>
                </c:pt>
                <c:pt idx="109" formatCode="0.00E+00">
                  <c:v>364900</c:v>
                </c:pt>
                <c:pt idx="110" formatCode="0.00E+00">
                  <c:v>434000</c:v>
                </c:pt>
                <c:pt idx="111" formatCode="0.00E+00">
                  <c:v>515400</c:v>
                </c:pt>
                <c:pt idx="112" formatCode="0.00E+00">
                  <c:v>612100</c:v>
                </c:pt>
                <c:pt idx="113" formatCode="0.00E+00">
                  <c:v>719900</c:v>
                </c:pt>
                <c:pt idx="114">
                  <c:v>80.48</c:v>
                </c:pt>
                <c:pt idx="115">
                  <c:v>100.4</c:v>
                </c:pt>
                <c:pt idx="116">
                  <c:v>125.5</c:v>
                </c:pt>
                <c:pt idx="117">
                  <c:v>157.4</c:v>
                </c:pt>
                <c:pt idx="118">
                  <c:v>197.3</c:v>
                </c:pt>
                <c:pt idx="119">
                  <c:v>248.2</c:v>
                </c:pt>
                <c:pt idx="120">
                  <c:v>312.10000000000002</c:v>
                </c:pt>
                <c:pt idx="121">
                  <c:v>392.4</c:v>
                </c:pt>
                <c:pt idx="122">
                  <c:v>488.2</c:v>
                </c:pt>
                <c:pt idx="123">
                  <c:v>608</c:v>
                </c:pt>
                <c:pt idx="124">
                  <c:v>771.6</c:v>
                </c:pt>
                <c:pt idx="125">
                  <c:v>956.8</c:v>
                </c:pt>
                <c:pt idx="126">
                  <c:v>1198</c:v>
                </c:pt>
                <c:pt idx="127">
                  <c:v>1465</c:v>
                </c:pt>
                <c:pt idx="128">
                  <c:v>1825</c:v>
                </c:pt>
                <c:pt idx="129">
                  <c:v>2279</c:v>
                </c:pt>
                <c:pt idx="130">
                  <c:v>2801</c:v>
                </c:pt>
                <c:pt idx="131">
                  <c:v>3508</c:v>
                </c:pt>
                <c:pt idx="132">
                  <c:v>4286</c:v>
                </c:pt>
                <c:pt idx="133">
                  <c:v>5304</c:v>
                </c:pt>
                <c:pt idx="134">
                  <c:v>6627</c:v>
                </c:pt>
                <c:pt idx="135">
                  <c:v>8076</c:v>
                </c:pt>
                <c:pt idx="136">
                  <c:v>9910</c:v>
                </c:pt>
                <c:pt idx="137">
                  <c:v>12260</c:v>
                </c:pt>
                <c:pt idx="138">
                  <c:v>14930</c:v>
                </c:pt>
                <c:pt idx="139">
                  <c:v>18040</c:v>
                </c:pt>
                <c:pt idx="140">
                  <c:v>22180</c:v>
                </c:pt>
                <c:pt idx="141">
                  <c:v>26980</c:v>
                </c:pt>
                <c:pt idx="142">
                  <c:v>33090</c:v>
                </c:pt>
                <c:pt idx="143">
                  <c:v>39870</c:v>
                </c:pt>
                <c:pt idx="144">
                  <c:v>48260</c:v>
                </c:pt>
                <c:pt idx="145">
                  <c:v>58510</c:v>
                </c:pt>
                <c:pt idx="146">
                  <c:v>70760</c:v>
                </c:pt>
                <c:pt idx="147">
                  <c:v>85590</c:v>
                </c:pt>
                <c:pt idx="148" formatCode="0.00E+00">
                  <c:v>103300</c:v>
                </c:pt>
                <c:pt idx="149" formatCode="0.00E+00">
                  <c:v>124400</c:v>
                </c:pt>
                <c:pt idx="150" formatCode="0.00E+00">
                  <c:v>149800</c:v>
                </c:pt>
                <c:pt idx="151" formatCode="0.00E+00">
                  <c:v>180000</c:v>
                </c:pt>
              </c:numCache>
            </c:numRef>
          </c:yVal>
          <c:smooth val="0"/>
        </c:ser>
        <c:ser>
          <c:idx val="5"/>
          <c:order val="3"/>
          <c:tx>
            <c:v>P1BM1_20</c:v>
          </c:tx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P1CM1_10</c:v>
          </c:tx>
          <c:spPr>
            <a:ln w="28575">
              <a:noFill/>
            </a:ln>
          </c:spPr>
          <c:xVal>
            <c:numRef>
              <c:f>P1CM1_10!$P$3:$P$154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1.7000000000000001E-3</c:v>
                </c:pt>
                <c:pt idx="39">
                  <c:v>2.1403000000000004E-3</c:v>
                </c:pt>
                <c:pt idx="40">
                  <c:v>2.6945000000000003E-3</c:v>
                </c:pt>
                <c:pt idx="41">
                  <c:v>3.3915E-3</c:v>
                </c:pt>
                <c:pt idx="42">
                  <c:v>4.2704000000000006E-3</c:v>
                </c:pt>
                <c:pt idx="43">
                  <c:v>5.3754000000000007E-3</c:v>
                </c:pt>
                <c:pt idx="44">
                  <c:v>6.7676999999999998E-3</c:v>
                </c:pt>
                <c:pt idx="45">
                  <c:v>8.5204000000000009E-3</c:v>
                </c:pt>
                <c:pt idx="46">
                  <c:v>1.0727000000000002E-2</c:v>
                </c:pt>
                <c:pt idx="47">
                  <c:v>1.3503100000000001E-2</c:v>
                </c:pt>
                <c:pt idx="48">
                  <c:v>1.7000000000000001E-2</c:v>
                </c:pt>
                <c:pt idx="49">
                  <c:v>2.1403000000000002E-2</c:v>
                </c:pt>
                <c:pt idx="50">
                  <c:v>2.6945000000000004E-2</c:v>
                </c:pt>
                <c:pt idx="51">
                  <c:v>3.3915000000000008E-2</c:v>
                </c:pt>
                <c:pt idx="52">
                  <c:v>4.2703999999999999E-2</c:v>
                </c:pt>
                <c:pt idx="53">
                  <c:v>5.3754000000000003E-2</c:v>
                </c:pt>
                <c:pt idx="54">
                  <c:v>6.7677000000000001E-2</c:v>
                </c:pt>
                <c:pt idx="55">
                  <c:v>8.5204000000000002E-2</c:v>
                </c:pt>
                <c:pt idx="56">
                  <c:v>0.10727</c:v>
                </c:pt>
                <c:pt idx="57">
                  <c:v>0.13503100000000001</c:v>
                </c:pt>
                <c:pt idx="58">
                  <c:v>0.17</c:v>
                </c:pt>
                <c:pt idx="59">
                  <c:v>0.21403</c:v>
                </c:pt>
                <c:pt idx="60">
                  <c:v>0.26945000000000002</c:v>
                </c:pt>
                <c:pt idx="61">
                  <c:v>0.33915000000000006</c:v>
                </c:pt>
                <c:pt idx="62">
                  <c:v>0.42704000000000003</c:v>
                </c:pt>
                <c:pt idx="63">
                  <c:v>0.53754000000000002</c:v>
                </c:pt>
                <c:pt idx="64">
                  <c:v>0.67676999999999998</c:v>
                </c:pt>
                <c:pt idx="65">
                  <c:v>0.85204000000000002</c:v>
                </c:pt>
                <c:pt idx="66">
                  <c:v>1.0727</c:v>
                </c:pt>
                <c:pt idx="67">
                  <c:v>1.3503100000000001</c:v>
                </c:pt>
                <c:pt idx="68">
                  <c:v>1.7000000000000002</c:v>
                </c:pt>
                <c:pt idx="69">
                  <c:v>2.1403000000000003</c:v>
                </c:pt>
                <c:pt idx="70">
                  <c:v>2.6945000000000001</c:v>
                </c:pt>
                <c:pt idx="71">
                  <c:v>3.3915000000000002</c:v>
                </c:pt>
                <c:pt idx="72">
                  <c:v>4.2704000000000004</c:v>
                </c:pt>
                <c:pt idx="73">
                  <c:v>5.3754000000000008</c:v>
                </c:pt>
                <c:pt idx="74">
                  <c:v>6.7677000000000005</c:v>
                </c:pt>
                <c:pt idx="75">
                  <c:v>8.5</c:v>
                </c:pt>
                <c:pt idx="76">
                  <c:v>3.5000000000000005E-4</c:v>
                </c:pt>
                <c:pt idx="77">
                  <c:v>4.4065000000000006E-4</c:v>
                </c:pt>
                <c:pt idx="78">
                  <c:v>5.5475000000000001E-4</c:v>
                </c:pt>
                <c:pt idx="79">
                  <c:v>6.9824999999999998E-4</c:v>
                </c:pt>
                <c:pt idx="80">
                  <c:v>8.7920000000000012E-4</c:v>
                </c:pt>
                <c:pt idx="81">
                  <c:v>1.1067000000000002E-3</c:v>
                </c:pt>
                <c:pt idx="82">
                  <c:v>1.39335E-3</c:v>
                </c:pt>
                <c:pt idx="83">
                  <c:v>1.7542E-3</c:v>
                </c:pt>
                <c:pt idx="84">
                  <c:v>2.2085000000000004E-3</c:v>
                </c:pt>
                <c:pt idx="85">
                  <c:v>2.7800500000000005E-3</c:v>
                </c:pt>
                <c:pt idx="86">
                  <c:v>3.5000000000000005E-3</c:v>
                </c:pt>
                <c:pt idx="87">
                  <c:v>4.4065000000000007E-3</c:v>
                </c:pt>
                <c:pt idx="88">
                  <c:v>5.5475000000000003E-3</c:v>
                </c:pt>
                <c:pt idx="89">
                  <c:v>6.9825000000000009E-3</c:v>
                </c:pt>
                <c:pt idx="90">
                  <c:v>8.7919999999999995E-3</c:v>
                </c:pt>
                <c:pt idx="91">
                  <c:v>1.1067E-2</c:v>
                </c:pt>
                <c:pt idx="92">
                  <c:v>1.3933500000000001E-2</c:v>
                </c:pt>
                <c:pt idx="93">
                  <c:v>1.7542000000000002E-2</c:v>
                </c:pt>
                <c:pt idx="94">
                  <c:v>2.2085000000000004E-2</c:v>
                </c:pt>
                <c:pt idx="95">
                  <c:v>2.7800500000000002E-2</c:v>
                </c:pt>
                <c:pt idx="96">
                  <c:v>3.5000000000000003E-2</c:v>
                </c:pt>
                <c:pt idx="97">
                  <c:v>4.4065E-2</c:v>
                </c:pt>
                <c:pt idx="98">
                  <c:v>5.5475000000000003E-2</c:v>
                </c:pt>
                <c:pt idx="99">
                  <c:v>6.9825000000000012E-2</c:v>
                </c:pt>
                <c:pt idx="100">
                  <c:v>8.7920000000000012E-2</c:v>
                </c:pt>
                <c:pt idx="101">
                  <c:v>0.11067</c:v>
                </c:pt>
                <c:pt idx="102">
                  <c:v>0.13933500000000001</c:v>
                </c:pt>
                <c:pt idx="103">
                  <c:v>0.17541999999999999</c:v>
                </c:pt>
                <c:pt idx="104">
                  <c:v>0.22085000000000002</c:v>
                </c:pt>
                <c:pt idx="105">
                  <c:v>0.278005</c:v>
                </c:pt>
                <c:pt idx="106">
                  <c:v>0.35000000000000003</c:v>
                </c:pt>
                <c:pt idx="107">
                  <c:v>0.44065000000000004</c:v>
                </c:pt>
                <c:pt idx="108">
                  <c:v>0.55475000000000008</c:v>
                </c:pt>
                <c:pt idx="109">
                  <c:v>0.69825000000000004</c:v>
                </c:pt>
                <c:pt idx="110">
                  <c:v>0.87920000000000009</c:v>
                </c:pt>
                <c:pt idx="111">
                  <c:v>1.1067000000000002</c:v>
                </c:pt>
                <c:pt idx="112">
                  <c:v>1.3933500000000003</c:v>
                </c:pt>
                <c:pt idx="113">
                  <c:v>1.7500000000000002</c:v>
                </c:pt>
                <c:pt idx="114">
                  <c:v>8.9999999999999992E-5</c:v>
                </c:pt>
                <c:pt idx="115">
                  <c:v>1.1331E-4</c:v>
                </c:pt>
                <c:pt idx="116">
                  <c:v>1.4265E-4</c:v>
                </c:pt>
                <c:pt idx="117">
                  <c:v>1.7954999999999997E-4</c:v>
                </c:pt>
                <c:pt idx="118">
                  <c:v>2.2607999999999998E-4</c:v>
                </c:pt>
                <c:pt idx="119">
                  <c:v>2.8457999999999999E-4</c:v>
                </c:pt>
                <c:pt idx="120">
                  <c:v>3.5828999999999993E-4</c:v>
                </c:pt>
                <c:pt idx="121">
                  <c:v>4.5107999999999997E-4</c:v>
                </c:pt>
                <c:pt idx="122">
                  <c:v>5.6789999999999998E-4</c:v>
                </c:pt>
                <c:pt idx="123">
                  <c:v>7.1486999999999994E-4</c:v>
                </c:pt>
                <c:pt idx="124">
                  <c:v>8.9999999999999998E-4</c:v>
                </c:pt>
                <c:pt idx="125">
                  <c:v>1.1330999999999999E-3</c:v>
                </c:pt>
                <c:pt idx="126">
                  <c:v>1.4264999999999998E-3</c:v>
                </c:pt>
                <c:pt idx="127">
                  <c:v>1.7955E-3</c:v>
                </c:pt>
                <c:pt idx="128">
                  <c:v>2.2607999999999994E-3</c:v>
                </c:pt>
                <c:pt idx="129">
                  <c:v>2.8457999999999995E-3</c:v>
                </c:pt>
                <c:pt idx="130">
                  <c:v>3.5829E-3</c:v>
                </c:pt>
                <c:pt idx="131">
                  <c:v>4.5107999999999997E-3</c:v>
                </c:pt>
                <c:pt idx="132">
                  <c:v>5.679E-3</c:v>
                </c:pt>
                <c:pt idx="133">
                  <c:v>7.1486999999999992E-3</c:v>
                </c:pt>
                <c:pt idx="134">
                  <c:v>8.9999999999999993E-3</c:v>
                </c:pt>
                <c:pt idx="135">
                  <c:v>1.1330999999999999E-2</c:v>
                </c:pt>
                <c:pt idx="136">
                  <c:v>1.4264999999999998E-2</c:v>
                </c:pt>
                <c:pt idx="137">
                  <c:v>1.7954999999999999E-2</c:v>
                </c:pt>
                <c:pt idx="138">
                  <c:v>2.2608E-2</c:v>
                </c:pt>
                <c:pt idx="139">
                  <c:v>2.8457999999999997E-2</c:v>
                </c:pt>
                <c:pt idx="140">
                  <c:v>3.5828999999999993E-2</c:v>
                </c:pt>
                <c:pt idx="141">
                  <c:v>4.5107999999999995E-2</c:v>
                </c:pt>
                <c:pt idx="142">
                  <c:v>5.6789999999999993E-2</c:v>
                </c:pt>
                <c:pt idx="143">
                  <c:v>7.1486999999999995E-2</c:v>
                </c:pt>
                <c:pt idx="144">
                  <c:v>0.09</c:v>
                </c:pt>
                <c:pt idx="145">
                  <c:v>0.11330999999999999</c:v>
                </c:pt>
                <c:pt idx="146">
                  <c:v>0.14265</c:v>
                </c:pt>
                <c:pt idx="147">
                  <c:v>0.17954999999999999</c:v>
                </c:pt>
                <c:pt idx="148">
                  <c:v>0.22608</c:v>
                </c:pt>
                <c:pt idx="149">
                  <c:v>0.28458</c:v>
                </c:pt>
                <c:pt idx="150">
                  <c:v>0.35829</c:v>
                </c:pt>
                <c:pt idx="151">
                  <c:v>0.44999999999999996</c:v>
                </c:pt>
              </c:numCache>
            </c:numRef>
          </c:xVal>
          <c:yVal>
            <c:numRef>
              <c:f>P1CM1_10!$C$3:$C$154</c:f>
              <c:numCache>
                <c:formatCode>General</c:formatCode>
                <c:ptCount val="152"/>
                <c:pt idx="0">
                  <c:v>849.4</c:v>
                </c:pt>
                <c:pt idx="1">
                  <c:v>1068</c:v>
                </c:pt>
                <c:pt idx="2">
                  <c:v>1336</c:v>
                </c:pt>
                <c:pt idx="3">
                  <c:v>1665</c:v>
                </c:pt>
                <c:pt idx="4">
                  <c:v>2071</c:v>
                </c:pt>
                <c:pt idx="5">
                  <c:v>2565</c:v>
                </c:pt>
                <c:pt idx="6">
                  <c:v>3169</c:v>
                </c:pt>
                <c:pt idx="7">
                  <c:v>3906</c:v>
                </c:pt>
                <c:pt idx="8">
                  <c:v>4821</c:v>
                </c:pt>
                <c:pt idx="9">
                  <c:v>5966</c:v>
                </c:pt>
                <c:pt idx="10">
                  <c:v>7320</c:v>
                </c:pt>
                <c:pt idx="11">
                  <c:v>8917</c:v>
                </c:pt>
                <c:pt idx="12">
                  <c:v>10970</c:v>
                </c:pt>
                <c:pt idx="13">
                  <c:v>13360</c:v>
                </c:pt>
                <c:pt idx="14">
                  <c:v>16370</c:v>
                </c:pt>
                <c:pt idx="15">
                  <c:v>19870</c:v>
                </c:pt>
                <c:pt idx="16">
                  <c:v>24290</c:v>
                </c:pt>
                <c:pt idx="17">
                  <c:v>29450</c:v>
                </c:pt>
                <c:pt idx="18">
                  <c:v>35350</c:v>
                </c:pt>
                <c:pt idx="19">
                  <c:v>42900</c:v>
                </c:pt>
                <c:pt idx="20">
                  <c:v>51820</c:v>
                </c:pt>
                <c:pt idx="21">
                  <c:v>62540</c:v>
                </c:pt>
                <c:pt idx="22">
                  <c:v>75720</c:v>
                </c:pt>
                <c:pt idx="23">
                  <c:v>90480</c:v>
                </c:pt>
                <c:pt idx="24" formatCode="0.00E+00">
                  <c:v>109000</c:v>
                </c:pt>
                <c:pt idx="25" formatCode="0.00E+00">
                  <c:v>130400</c:v>
                </c:pt>
                <c:pt idx="26" formatCode="0.00E+00">
                  <c:v>157300</c:v>
                </c:pt>
                <c:pt idx="27" formatCode="0.00E+00">
                  <c:v>187400</c:v>
                </c:pt>
                <c:pt idx="28" formatCode="0.00E+00">
                  <c:v>224600</c:v>
                </c:pt>
                <c:pt idx="29" formatCode="0.00E+00">
                  <c:v>267400</c:v>
                </c:pt>
                <c:pt idx="30" formatCode="0.00E+00">
                  <c:v>318600</c:v>
                </c:pt>
                <c:pt idx="31" formatCode="0.00E+00">
                  <c:v>376700</c:v>
                </c:pt>
                <c:pt idx="32" formatCode="0.00E+00">
                  <c:v>450700</c:v>
                </c:pt>
                <c:pt idx="33" formatCode="0.00E+00">
                  <c:v>536800</c:v>
                </c:pt>
                <c:pt idx="34" formatCode="0.00E+00">
                  <c:v>635500</c:v>
                </c:pt>
                <c:pt idx="35" formatCode="0.00E+00">
                  <c:v>752800</c:v>
                </c:pt>
                <c:pt idx="36" formatCode="0.00E+00">
                  <c:v>891400</c:v>
                </c:pt>
                <c:pt idx="37" formatCode="0.00E+00">
                  <c:v>1039000</c:v>
                </c:pt>
                <c:pt idx="38">
                  <c:v>144.9</c:v>
                </c:pt>
                <c:pt idx="39">
                  <c:v>182.1</c:v>
                </c:pt>
                <c:pt idx="40">
                  <c:v>228.5</c:v>
                </c:pt>
                <c:pt idx="41">
                  <c:v>286.60000000000002</c:v>
                </c:pt>
                <c:pt idx="42">
                  <c:v>360</c:v>
                </c:pt>
                <c:pt idx="43">
                  <c:v>449.9</c:v>
                </c:pt>
                <c:pt idx="44">
                  <c:v>560.5</c:v>
                </c:pt>
                <c:pt idx="45">
                  <c:v>697.8</c:v>
                </c:pt>
                <c:pt idx="46">
                  <c:v>870</c:v>
                </c:pt>
                <c:pt idx="47">
                  <c:v>1089</c:v>
                </c:pt>
                <c:pt idx="48">
                  <c:v>1352</c:v>
                </c:pt>
                <c:pt idx="49">
                  <c:v>1666</c:v>
                </c:pt>
                <c:pt idx="50">
                  <c:v>2081</c:v>
                </c:pt>
                <c:pt idx="51">
                  <c:v>2570</c:v>
                </c:pt>
                <c:pt idx="52">
                  <c:v>3200</c:v>
                </c:pt>
                <c:pt idx="53">
                  <c:v>3940</c:v>
                </c:pt>
                <c:pt idx="54">
                  <c:v>4905</c:v>
                </c:pt>
                <c:pt idx="55">
                  <c:v>6041</c:v>
                </c:pt>
                <c:pt idx="56">
                  <c:v>7349</c:v>
                </c:pt>
                <c:pt idx="57">
                  <c:v>9089</c:v>
                </c:pt>
                <c:pt idx="58">
                  <c:v>11130</c:v>
                </c:pt>
                <c:pt idx="59">
                  <c:v>13640</c:v>
                </c:pt>
                <c:pt idx="60">
                  <c:v>16790</c:v>
                </c:pt>
                <c:pt idx="61">
                  <c:v>20460</c:v>
                </c:pt>
                <c:pt idx="62">
                  <c:v>24940</c:v>
                </c:pt>
                <c:pt idx="63">
                  <c:v>30080</c:v>
                </c:pt>
                <c:pt idx="64">
                  <c:v>36530</c:v>
                </c:pt>
                <c:pt idx="65">
                  <c:v>44270</c:v>
                </c:pt>
                <c:pt idx="66">
                  <c:v>53770</c:v>
                </c:pt>
                <c:pt idx="67">
                  <c:v>64970</c:v>
                </c:pt>
                <c:pt idx="68">
                  <c:v>78980</c:v>
                </c:pt>
                <c:pt idx="69">
                  <c:v>95140</c:v>
                </c:pt>
                <c:pt idx="70" formatCode="0.00E+00">
                  <c:v>114600</c:v>
                </c:pt>
                <c:pt idx="71" formatCode="0.00E+00">
                  <c:v>138000</c:v>
                </c:pt>
                <c:pt idx="72" formatCode="0.00E+00">
                  <c:v>166000</c:v>
                </c:pt>
                <c:pt idx="73" formatCode="0.00E+00">
                  <c:v>199200</c:v>
                </c:pt>
                <c:pt idx="74" formatCode="0.00E+00">
                  <c:v>239200</c:v>
                </c:pt>
                <c:pt idx="75" formatCode="0.00E+00">
                  <c:v>286000</c:v>
                </c:pt>
                <c:pt idx="76">
                  <c:v>30.55</c:v>
                </c:pt>
                <c:pt idx="77">
                  <c:v>38.549999999999997</c:v>
                </c:pt>
                <c:pt idx="78">
                  <c:v>48.45</c:v>
                </c:pt>
                <c:pt idx="79">
                  <c:v>61.06</c:v>
                </c:pt>
                <c:pt idx="80">
                  <c:v>76.69</c:v>
                </c:pt>
                <c:pt idx="81">
                  <c:v>96.4</c:v>
                </c:pt>
                <c:pt idx="82">
                  <c:v>120.9</c:v>
                </c:pt>
                <c:pt idx="83">
                  <c:v>151.19999999999999</c:v>
                </c:pt>
                <c:pt idx="84">
                  <c:v>189.5</c:v>
                </c:pt>
                <c:pt idx="85">
                  <c:v>238.9</c:v>
                </c:pt>
                <c:pt idx="86">
                  <c:v>298.8</c:v>
                </c:pt>
                <c:pt idx="87">
                  <c:v>368.8</c:v>
                </c:pt>
                <c:pt idx="88">
                  <c:v>466.3</c:v>
                </c:pt>
                <c:pt idx="89">
                  <c:v>579.1</c:v>
                </c:pt>
                <c:pt idx="90">
                  <c:v>730.5</c:v>
                </c:pt>
                <c:pt idx="91">
                  <c:v>904</c:v>
                </c:pt>
                <c:pt idx="92">
                  <c:v>1139</c:v>
                </c:pt>
                <c:pt idx="93">
                  <c:v>1417</c:v>
                </c:pt>
                <c:pt idx="94">
                  <c:v>1736</c:v>
                </c:pt>
                <c:pt idx="95">
                  <c:v>2162</c:v>
                </c:pt>
                <c:pt idx="96">
                  <c:v>2677</c:v>
                </c:pt>
                <c:pt idx="97">
                  <c:v>3313</c:v>
                </c:pt>
                <c:pt idx="98">
                  <c:v>4133</c:v>
                </c:pt>
                <c:pt idx="99">
                  <c:v>5123</c:v>
                </c:pt>
                <c:pt idx="100">
                  <c:v>6325</c:v>
                </c:pt>
                <c:pt idx="101">
                  <c:v>7713</c:v>
                </c:pt>
                <c:pt idx="102">
                  <c:v>9458</c:v>
                </c:pt>
                <c:pt idx="103">
                  <c:v>11620</c:v>
                </c:pt>
                <c:pt idx="104">
                  <c:v>14320</c:v>
                </c:pt>
                <c:pt idx="105">
                  <c:v>17610</c:v>
                </c:pt>
                <c:pt idx="106">
                  <c:v>21480</c:v>
                </c:pt>
                <c:pt idx="107">
                  <c:v>26220</c:v>
                </c:pt>
                <c:pt idx="108">
                  <c:v>31980</c:v>
                </c:pt>
                <c:pt idx="109">
                  <c:v>39120</c:v>
                </c:pt>
                <c:pt idx="110">
                  <c:v>47390</c:v>
                </c:pt>
                <c:pt idx="111">
                  <c:v>57600</c:v>
                </c:pt>
                <c:pt idx="112">
                  <c:v>69860</c:v>
                </c:pt>
                <c:pt idx="113">
                  <c:v>84580</c:v>
                </c:pt>
                <c:pt idx="114">
                  <c:v>7.7359999999999998</c:v>
                </c:pt>
                <c:pt idx="115">
                  <c:v>9.516</c:v>
                </c:pt>
                <c:pt idx="116">
                  <c:v>11.8</c:v>
                </c:pt>
                <c:pt idx="117">
                  <c:v>14.86</c:v>
                </c:pt>
                <c:pt idx="118">
                  <c:v>18.649999999999999</c:v>
                </c:pt>
                <c:pt idx="119">
                  <c:v>23.44</c:v>
                </c:pt>
                <c:pt idx="120">
                  <c:v>29.47</c:v>
                </c:pt>
                <c:pt idx="121">
                  <c:v>36.950000000000003</c:v>
                </c:pt>
                <c:pt idx="122">
                  <c:v>46.48</c:v>
                </c:pt>
                <c:pt idx="123">
                  <c:v>57.99</c:v>
                </c:pt>
                <c:pt idx="124">
                  <c:v>73.3</c:v>
                </c:pt>
                <c:pt idx="125">
                  <c:v>93.67</c:v>
                </c:pt>
                <c:pt idx="126">
                  <c:v>115.5</c:v>
                </c:pt>
                <c:pt idx="127">
                  <c:v>147</c:v>
                </c:pt>
                <c:pt idx="128">
                  <c:v>180.3</c:v>
                </c:pt>
                <c:pt idx="129">
                  <c:v>228.5</c:v>
                </c:pt>
                <c:pt idx="130">
                  <c:v>282.2</c:v>
                </c:pt>
                <c:pt idx="131">
                  <c:v>353.6</c:v>
                </c:pt>
                <c:pt idx="132">
                  <c:v>455.5</c:v>
                </c:pt>
                <c:pt idx="133">
                  <c:v>563.4</c:v>
                </c:pt>
                <c:pt idx="134">
                  <c:v>702</c:v>
                </c:pt>
                <c:pt idx="135">
                  <c:v>881.8</c:v>
                </c:pt>
                <c:pt idx="136">
                  <c:v>1091</c:v>
                </c:pt>
                <c:pt idx="137">
                  <c:v>1378</c:v>
                </c:pt>
                <c:pt idx="138">
                  <c:v>1707</c:v>
                </c:pt>
                <c:pt idx="139">
                  <c:v>2117</c:v>
                </c:pt>
                <c:pt idx="140">
                  <c:v>2651</c:v>
                </c:pt>
                <c:pt idx="141">
                  <c:v>3251</c:v>
                </c:pt>
                <c:pt idx="142">
                  <c:v>4027</c:v>
                </c:pt>
                <c:pt idx="143">
                  <c:v>4958</c:v>
                </c:pt>
                <c:pt idx="144">
                  <c:v>6167</c:v>
                </c:pt>
                <c:pt idx="145">
                  <c:v>7612</c:v>
                </c:pt>
                <c:pt idx="146">
                  <c:v>9389</c:v>
                </c:pt>
                <c:pt idx="147">
                  <c:v>11530</c:v>
                </c:pt>
                <c:pt idx="148">
                  <c:v>14210</c:v>
                </c:pt>
                <c:pt idx="149">
                  <c:v>17470</c:v>
                </c:pt>
                <c:pt idx="150">
                  <c:v>21440</c:v>
                </c:pt>
                <c:pt idx="151">
                  <c:v>26270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840576"/>
        <c:axId val="105129472"/>
      </c:scatterChart>
      <c:scatterChart>
        <c:scatterStyle val="lineMarker"/>
        <c:varyColors val="0"/>
        <c:ser>
          <c:idx val="0"/>
          <c:order val="0"/>
          <c:tx>
            <c:v>P1CM1_10 phase</c:v>
          </c:tx>
          <c:spPr>
            <a:ln w="28575">
              <a:noFill/>
            </a:ln>
          </c:spPr>
          <c:xVal>
            <c:numRef>
              <c:f>P1CM1_10!$P$3:$P$155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1.7000000000000001E-3</c:v>
                </c:pt>
                <c:pt idx="39">
                  <c:v>2.1403000000000004E-3</c:v>
                </c:pt>
                <c:pt idx="40">
                  <c:v>2.6945000000000003E-3</c:v>
                </c:pt>
                <c:pt idx="41">
                  <c:v>3.3915E-3</c:v>
                </c:pt>
                <c:pt idx="42">
                  <c:v>4.2704000000000006E-3</c:v>
                </c:pt>
                <c:pt idx="43">
                  <c:v>5.3754000000000007E-3</c:v>
                </c:pt>
                <c:pt idx="44">
                  <c:v>6.7676999999999998E-3</c:v>
                </c:pt>
                <c:pt idx="45">
                  <c:v>8.5204000000000009E-3</c:v>
                </c:pt>
                <c:pt idx="46">
                  <c:v>1.0727000000000002E-2</c:v>
                </c:pt>
                <c:pt idx="47">
                  <c:v>1.3503100000000001E-2</c:v>
                </c:pt>
                <c:pt idx="48">
                  <c:v>1.7000000000000001E-2</c:v>
                </c:pt>
                <c:pt idx="49">
                  <c:v>2.1403000000000002E-2</c:v>
                </c:pt>
                <c:pt idx="50">
                  <c:v>2.6945000000000004E-2</c:v>
                </c:pt>
                <c:pt idx="51">
                  <c:v>3.3915000000000008E-2</c:v>
                </c:pt>
                <c:pt idx="52">
                  <c:v>4.2703999999999999E-2</c:v>
                </c:pt>
                <c:pt idx="53">
                  <c:v>5.3754000000000003E-2</c:v>
                </c:pt>
                <c:pt idx="54">
                  <c:v>6.7677000000000001E-2</c:v>
                </c:pt>
                <c:pt idx="55">
                  <c:v>8.5204000000000002E-2</c:v>
                </c:pt>
                <c:pt idx="56">
                  <c:v>0.10727</c:v>
                </c:pt>
                <c:pt idx="57">
                  <c:v>0.13503100000000001</c:v>
                </c:pt>
                <c:pt idx="58">
                  <c:v>0.17</c:v>
                </c:pt>
                <c:pt idx="59">
                  <c:v>0.21403</c:v>
                </c:pt>
                <c:pt idx="60">
                  <c:v>0.26945000000000002</c:v>
                </c:pt>
                <c:pt idx="61">
                  <c:v>0.33915000000000006</c:v>
                </c:pt>
                <c:pt idx="62">
                  <c:v>0.42704000000000003</c:v>
                </c:pt>
                <c:pt idx="63">
                  <c:v>0.53754000000000002</c:v>
                </c:pt>
                <c:pt idx="64">
                  <c:v>0.67676999999999998</c:v>
                </c:pt>
                <c:pt idx="65">
                  <c:v>0.85204000000000002</c:v>
                </c:pt>
                <c:pt idx="66">
                  <c:v>1.0727</c:v>
                </c:pt>
                <c:pt idx="67">
                  <c:v>1.3503100000000001</c:v>
                </c:pt>
                <c:pt idx="68">
                  <c:v>1.7000000000000002</c:v>
                </c:pt>
                <c:pt idx="69">
                  <c:v>2.1403000000000003</c:v>
                </c:pt>
                <c:pt idx="70">
                  <c:v>2.6945000000000001</c:v>
                </c:pt>
                <c:pt idx="71">
                  <c:v>3.3915000000000002</c:v>
                </c:pt>
                <c:pt idx="72">
                  <c:v>4.2704000000000004</c:v>
                </c:pt>
                <c:pt idx="73">
                  <c:v>5.3754000000000008</c:v>
                </c:pt>
                <c:pt idx="74">
                  <c:v>6.7677000000000005</c:v>
                </c:pt>
                <c:pt idx="75">
                  <c:v>8.5</c:v>
                </c:pt>
                <c:pt idx="76">
                  <c:v>3.5000000000000005E-4</c:v>
                </c:pt>
                <c:pt idx="77">
                  <c:v>4.4065000000000006E-4</c:v>
                </c:pt>
                <c:pt idx="78">
                  <c:v>5.5475000000000001E-4</c:v>
                </c:pt>
                <c:pt idx="79">
                  <c:v>6.9824999999999998E-4</c:v>
                </c:pt>
                <c:pt idx="80">
                  <c:v>8.7920000000000012E-4</c:v>
                </c:pt>
                <c:pt idx="81">
                  <c:v>1.1067000000000002E-3</c:v>
                </c:pt>
                <c:pt idx="82">
                  <c:v>1.39335E-3</c:v>
                </c:pt>
                <c:pt idx="83">
                  <c:v>1.7542E-3</c:v>
                </c:pt>
                <c:pt idx="84">
                  <c:v>2.2085000000000004E-3</c:v>
                </c:pt>
                <c:pt idx="85">
                  <c:v>2.7800500000000005E-3</c:v>
                </c:pt>
                <c:pt idx="86">
                  <c:v>3.5000000000000005E-3</c:v>
                </c:pt>
                <c:pt idx="87">
                  <c:v>4.4065000000000007E-3</c:v>
                </c:pt>
                <c:pt idx="88">
                  <c:v>5.5475000000000003E-3</c:v>
                </c:pt>
                <c:pt idx="89">
                  <c:v>6.9825000000000009E-3</c:v>
                </c:pt>
                <c:pt idx="90">
                  <c:v>8.7919999999999995E-3</c:v>
                </c:pt>
                <c:pt idx="91">
                  <c:v>1.1067E-2</c:v>
                </c:pt>
                <c:pt idx="92">
                  <c:v>1.3933500000000001E-2</c:v>
                </c:pt>
                <c:pt idx="93">
                  <c:v>1.7542000000000002E-2</c:v>
                </c:pt>
                <c:pt idx="94">
                  <c:v>2.2085000000000004E-2</c:v>
                </c:pt>
                <c:pt idx="95">
                  <c:v>2.7800500000000002E-2</c:v>
                </c:pt>
                <c:pt idx="96">
                  <c:v>3.5000000000000003E-2</c:v>
                </c:pt>
                <c:pt idx="97">
                  <c:v>4.4065E-2</c:v>
                </c:pt>
                <c:pt idx="98">
                  <c:v>5.5475000000000003E-2</c:v>
                </c:pt>
                <c:pt idx="99">
                  <c:v>6.9825000000000012E-2</c:v>
                </c:pt>
                <c:pt idx="100">
                  <c:v>8.7920000000000012E-2</c:v>
                </c:pt>
                <c:pt idx="101">
                  <c:v>0.11067</c:v>
                </c:pt>
                <c:pt idx="102">
                  <c:v>0.13933500000000001</c:v>
                </c:pt>
                <c:pt idx="103">
                  <c:v>0.17541999999999999</c:v>
                </c:pt>
                <c:pt idx="104">
                  <c:v>0.22085000000000002</c:v>
                </c:pt>
                <c:pt idx="105">
                  <c:v>0.278005</c:v>
                </c:pt>
                <c:pt idx="106">
                  <c:v>0.35000000000000003</c:v>
                </c:pt>
                <c:pt idx="107">
                  <c:v>0.44065000000000004</c:v>
                </c:pt>
                <c:pt idx="108">
                  <c:v>0.55475000000000008</c:v>
                </c:pt>
                <c:pt idx="109">
                  <c:v>0.69825000000000004</c:v>
                </c:pt>
                <c:pt idx="110">
                  <c:v>0.87920000000000009</c:v>
                </c:pt>
                <c:pt idx="111">
                  <c:v>1.1067000000000002</c:v>
                </c:pt>
                <c:pt idx="112">
                  <c:v>1.3933500000000003</c:v>
                </c:pt>
                <c:pt idx="113">
                  <c:v>1.7500000000000002</c:v>
                </c:pt>
                <c:pt idx="114">
                  <c:v>8.9999999999999992E-5</c:v>
                </c:pt>
                <c:pt idx="115">
                  <c:v>1.1331E-4</c:v>
                </c:pt>
                <c:pt idx="116">
                  <c:v>1.4265E-4</c:v>
                </c:pt>
                <c:pt idx="117">
                  <c:v>1.7954999999999997E-4</c:v>
                </c:pt>
                <c:pt idx="118">
                  <c:v>2.2607999999999998E-4</c:v>
                </c:pt>
                <c:pt idx="119">
                  <c:v>2.8457999999999999E-4</c:v>
                </c:pt>
                <c:pt idx="120">
                  <c:v>3.5828999999999993E-4</c:v>
                </c:pt>
                <c:pt idx="121">
                  <c:v>4.5107999999999997E-4</c:v>
                </c:pt>
                <c:pt idx="122">
                  <c:v>5.6789999999999998E-4</c:v>
                </c:pt>
                <c:pt idx="123">
                  <c:v>7.1486999999999994E-4</c:v>
                </c:pt>
                <c:pt idx="124">
                  <c:v>8.9999999999999998E-4</c:v>
                </c:pt>
                <c:pt idx="125">
                  <c:v>1.1330999999999999E-3</c:v>
                </c:pt>
                <c:pt idx="126">
                  <c:v>1.4264999999999998E-3</c:v>
                </c:pt>
                <c:pt idx="127">
                  <c:v>1.7955E-3</c:v>
                </c:pt>
                <c:pt idx="128">
                  <c:v>2.2607999999999994E-3</c:v>
                </c:pt>
                <c:pt idx="129">
                  <c:v>2.8457999999999995E-3</c:v>
                </c:pt>
                <c:pt idx="130">
                  <c:v>3.5829E-3</c:v>
                </c:pt>
                <c:pt idx="131">
                  <c:v>4.5107999999999997E-3</c:v>
                </c:pt>
                <c:pt idx="132">
                  <c:v>5.679E-3</c:v>
                </c:pt>
                <c:pt idx="133">
                  <c:v>7.1486999999999992E-3</c:v>
                </c:pt>
                <c:pt idx="134">
                  <c:v>8.9999999999999993E-3</c:v>
                </c:pt>
                <c:pt idx="135">
                  <c:v>1.1330999999999999E-2</c:v>
                </c:pt>
                <c:pt idx="136">
                  <c:v>1.4264999999999998E-2</c:v>
                </c:pt>
                <c:pt idx="137">
                  <c:v>1.7954999999999999E-2</c:v>
                </c:pt>
                <c:pt idx="138">
                  <c:v>2.2608E-2</c:v>
                </c:pt>
                <c:pt idx="139">
                  <c:v>2.8457999999999997E-2</c:v>
                </c:pt>
                <c:pt idx="140">
                  <c:v>3.5828999999999993E-2</c:v>
                </c:pt>
                <c:pt idx="141">
                  <c:v>4.5107999999999995E-2</c:v>
                </c:pt>
                <c:pt idx="142">
                  <c:v>5.6789999999999993E-2</c:v>
                </c:pt>
                <c:pt idx="143">
                  <c:v>7.1486999999999995E-2</c:v>
                </c:pt>
                <c:pt idx="144">
                  <c:v>0.09</c:v>
                </c:pt>
                <c:pt idx="145">
                  <c:v>0.11330999999999999</c:v>
                </c:pt>
                <c:pt idx="146">
                  <c:v>0.14265</c:v>
                </c:pt>
                <c:pt idx="147">
                  <c:v>0.17954999999999999</c:v>
                </c:pt>
                <c:pt idx="148">
                  <c:v>0.22608</c:v>
                </c:pt>
                <c:pt idx="149">
                  <c:v>0.28458</c:v>
                </c:pt>
                <c:pt idx="150">
                  <c:v>0.35829</c:v>
                </c:pt>
                <c:pt idx="151">
                  <c:v>0.44999999999999996</c:v>
                </c:pt>
              </c:numCache>
            </c:numRef>
          </c:xVal>
          <c:yVal>
            <c:numRef>
              <c:f>P1CM1_10!$D$3:$D$155</c:f>
              <c:numCache>
                <c:formatCode>General</c:formatCode>
                <c:ptCount val="153"/>
                <c:pt idx="0">
                  <c:v>85.72</c:v>
                </c:pt>
                <c:pt idx="1">
                  <c:v>85.19</c:v>
                </c:pt>
                <c:pt idx="2">
                  <c:v>84.64</c:v>
                </c:pt>
                <c:pt idx="3">
                  <c:v>84.07</c:v>
                </c:pt>
                <c:pt idx="4">
                  <c:v>83.47</c:v>
                </c:pt>
                <c:pt idx="5">
                  <c:v>82.85</c:v>
                </c:pt>
                <c:pt idx="6">
                  <c:v>82.28</c:v>
                </c:pt>
                <c:pt idx="7">
                  <c:v>81.819999999999993</c:v>
                </c:pt>
                <c:pt idx="8">
                  <c:v>81.5</c:v>
                </c:pt>
                <c:pt idx="9">
                  <c:v>80.98</c:v>
                </c:pt>
                <c:pt idx="10">
                  <c:v>80.09</c:v>
                </c:pt>
                <c:pt idx="11">
                  <c:v>79.56</c:v>
                </c:pt>
                <c:pt idx="12">
                  <c:v>78.78</c:v>
                </c:pt>
                <c:pt idx="13">
                  <c:v>78.040000000000006</c:v>
                </c:pt>
                <c:pt idx="14">
                  <c:v>77.33</c:v>
                </c:pt>
                <c:pt idx="15">
                  <c:v>76.84</c:v>
                </c:pt>
                <c:pt idx="16">
                  <c:v>76.06</c:v>
                </c:pt>
                <c:pt idx="17">
                  <c:v>75.53</c:v>
                </c:pt>
                <c:pt idx="18">
                  <c:v>75.09</c:v>
                </c:pt>
                <c:pt idx="19">
                  <c:v>74.52</c:v>
                </c:pt>
                <c:pt idx="20">
                  <c:v>73.930000000000007</c:v>
                </c:pt>
                <c:pt idx="21">
                  <c:v>73.28</c:v>
                </c:pt>
                <c:pt idx="22">
                  <c:v>72.62</c:v>
                </c:pt>
                <c:pt idx="23">
                  <c:v>72.06</c:v>
                </c:pt>
                <c:pt idx="24">
                  <c:v>71.599999999999994</c:v>
                </c:pt>
                <c:pt idx="25">
                  <c:v>71.150000000000006</c:v>
                </c:pt>
                <c:pt idx="26">
                  <c:v>70.88</c:v>
                </c:pt>
                <c:pt idx="27">
                  <c:v>70.17</c:v>
                </c:pt>
                <c:pt idx="28">
                  <c:v>69.900000000000006</c:v>
                </c:pt>
                <c:pt idx="29">
                  <c:v>69.11</c:v>
                </c:pt>
                <c:pt idx="30">
                  <c:v>68.42</c:v>
                </c:pt>
                <c:pt idx="31">
                  <c:v>68.319999999999993</c:v>
                </c:pt>
                <c:pt idx="32">
                  <c:v>67.63</c:v>
                </c:pt>
                <c:pt idx="33">
                  <c:v>67.06</c:v>
                </c:pt>
                <c:pt idx="34">
                  <c:v>66.55</c:v>
                </c:pt>
                <c:pt idx="35">
                  <c:v>66.040000000000006</c:v>
                </c:pt>
                <c:pt idx="36">
                  <c:v>65.44</c:v>
                </c:pt>
                <c:pt idx="37">
                  <c:v>64.239999999999995</c:v>
                </c:pt>
                <c:pt idx="38">
                  <c:v>88.43</c:v>
                </c:pt>
                <c:pt idx="39">
                  <c:v>88.16</c:v>
                </c:pt>
                <c:pt idx="40">
                  <c:v>87.89</c:v>
                </c:pt>
                <c:pt idx="41">
                  <c:v>87.49</c:v>
                </c:pt>
                <c:pt idx="42">
                  <c:v>87.13</c:v>
                </c:pt>
                <c:pt idx="43">
                  <c:v>86.68</c:v>
                </c:pt>
                <c:pt idx="44">
                  <c:v>86.33</c:v>
                </c:pt>
                <c:pt idx="45">
                  <c:v>86.12</c:v>
                </c:pt>
                <c:pt idx="46">
                  <c:v>86.05</c:v>
                </c:pt>
                <c:pt idx="47">
                  <c:v>85.71</c:v>
                </c:pt>
                <c:pt idx="48">
                  <c:v>84.94</c:v>
                </c:pt>
                <c:pt idx="49">
                  <c:v>84.61</c:v>
                </c:pt>
                <c:pt idx="50">
                  <c:v>83.9</c:v>
                </c:pt>
                <c:pt idx="51">
                  <c:v>83.29</c:v>
                </c:pt>
                <c:pt idx="52">
                  <c:v>82.65</c:v>
                </c:pt>
                <c:pt idx="53">
                  <c:v>82.36</c:v>
                </c:pt>
                <c:pt idx="54">
                  <c:v>81.64</c:v>
                </c:pt>
                <c:pt idx="55">
                  <c:v>81.17</c:v>
                </c:pt>
                <c:pt idx="56">
                  <c:v>80.8</c:v>
                </c:pt>
                <c:pt idx="57">
                  <c:v>80.06</c:v>
                </c:pt>
                <c:pt idx="58">
                  <c:v>79.66</c:v>
                </c:pt>
                <c:pt idx="59">
                  <c:v>79.13</c:v>
                </c:pt>
                <c:pt idx="60">
                  <c:v>78.27</c:v>
                </c:pt>
                <c:pt idx="61">
                  <c:v>77.739999999999995</c:v>
                </c:pt>
                <c:pt idx="62">
                  <c:v>76.89</c:v>
                </c:pt>
                <c:pt idx="63">
                  <c:v>76.25</c:v>
                </c:pt>
                <c:pt idx="64">
                  <c:v>76.34</c:v>
                </c:pt>
                <c:pt idx="65">
                  <c:v>75.61</c:v>
                </c:pt>
                <c:pt idx="66">
                  <c:v>74.61</c:v>
                </c:pt>
                <c:pt idx="67">
                  <c:v>74.709999999999994</c:v>
                </c:pt>
                <c:pt idx="68">
                  <c:v>73.92</c:v>
                </c:pt>
                <c:pt idx="69">
                  <c:v>73.28</c:v>
                </c:pt>
                <c:pt idx="70">
                  <c:v>72.89</c:v>
                </c:pt>
                <c:pt idx="71">
                  <c:v>72.62</c:v>
                </c:pt>
                <c:pt idx="72">
                  <c:v>71.87</c:v>
                </c:pt>
                <c:pt idx="73">
                  <c:v>71.39</c:v>
                </c:pt>
                <c:pt idx="74">
                  <c:v>70.87</c:v>
                </c:pt>
                <c:pt idx="75">
                  <c:v>70.12</c:v>
                </c:pt>
                <c:pt idx="76">
                  <c:v>88.82</c:v>
                </c:pt>
                <c:pt idx="77">
                  <c:v>88.81</c:v>
                </c:pt>
                <c:pt idx="78">
                  <c:v>88.72</c:v>
                </c:pt>
                <c:pt idx="79">
                  <c:v>88.65</c:v>
                </c:pt>
                <c:pt idx="80">
                  <c:v>88.43</c:v>
                </c:pt>
                <c:pt idx="81">
                  <c:v>88.31</c:v>
                </c:pt>
                <c:pt idx="82">
                  <c:v>88.05</c:v>
                </c:pt>
                <c:pt idx="83">
                  <c:v>88.13</c:v>
                </c:pt>
                <c:pt idx="84">
                  <c:v>88.39</c:v>
                </c:pt>
                <c:pt idx="85">
                  <c:v>88.39</c:v>
                </c:pt>
                <c:pt idx="86">
                  <c:v>87.73</c:v>
                </c:pt>
                <c:pt idx="87">
                  <c:v>87.61</c:v>
                </c:pt>
                <c:pt idx="88">
                  <c:v>86.95</c:v>
                </c:pt>
                <c:pt idx="89">
                  <c:v>86.57</c:v>
                </c:pt>
                <c:pt idx="90">
                  <c:v>85.91</c:v>
                </c:pt>
                <c:pt idx="91">
                  <c:v>85.87</c:v>
                </c:pt>
                <c:pt idx="92">
                  <c:v>85.18</c:v>
                </c:pt>
                <c:pt idx="93">
                  <c:v>84.86</c:v>
                </c:pt>
                <c:pt idx="94">
                  <c:v>85.05</c:v>
                </c:pt>
                <c:pt idx="95">
                  <c:v>83.82</c:v>
                </c:pt>
                <c:pt idx="96">
                  <c:v>83.32</c:v>
                </c:pt>
                <c:pt idx="97">
                  <c:v>82.85</c:v>
                </c:pt>
                <c:pt idx="98">
                  <c:v>82.44</c:v>
                </c:pt>
                <c:pt idx="99">
                  <c:v>81.93</c:v>
                </c:pt>
                <c:pt idx="100">
                  <c:v>81.48</c:v>
                </c:pt>
                <c:pt idx="101">
                  <c:v>81.5</c:v>
                </c:pt>
                <c:pt idx="102">
                  <c:v>81.06</c:v>
                </c:pt>
                <c:pt idx="103">
                  <c:v>80.22</c:v>
                </c:pt>
                <c:pt idx="104">
                  <c:v>79.62</c:v>
                </c:pt>
                <c:pt idx="105">
                  <c:v>79.13</c:v>
                </c:pt>
                <c:pt idx="106">
                  <c:v>78.94</c:v>
                </c:pt>
                <c:pt idx="107">
                  <c:v>78.069999999999993</c:v>
                </c:pt>
                <c:pt idx="108">
                  <c:v>77.27</c:v>
                </c:pt>
                <c:pt idx="109">
                  <c:v>76.88</c:v>
                </c:pt>
                <c:pt idx="110">
                  <c:v>76.52</c:v>
                </c:pt>
                <c:pt idx="111">
                  <c:v>76.05</c:v>
                </c:pt>
                <c:pt idx="112">
                  <c:v>75.569999999999993</c:v>
                </c:pt>
                <c:pt idx="113">
                  <c:v>75.099999999999994</c:v>
                </c:pt>
                <c:pt idx="114">
                  <c:v>88.18</c:v>
                </c:pt>
                <c:pt idx="115">
                  <c:v>89.05</c:v>
                </c:pt>
                <c:pt idx="116">
                  <c:v>88.9</c:v>
                </c:pt>
                <c:pt idx="117">
                  <c:v>89.05</c:v>
                </c:pt>
                <c:pt idx="118">
                  <c:v>89.5</c:v>
                </c:pt>
                <c:pt idx="119">
                  <c:v>89.52</c:v>
                </c:pt>
                <c:pt idx="120">
                  <c:v>88.99</c:v>
                </c:pt>
                <c:pt idx="121">
                  <c:v>88.72</c:v>
                </c:pt>
                <c:pt idx="122">
                  <c:v>88.57</c:v>
                </c:pt>
                <c:pt idx="123">
                  <c:v>88.42</c:v>
                </c:pt>
                <c:pt idx="124">
                  <c:v>89.12</c:v>
                </c:pt>
                <c:pt idx="125">
                  <c:v>88.22</c:v>
                </c:pt>
                <c:pt idx="126">
                  <c:v>88.91</c:v>
                </c:pt>
                <c:pt idx="127">
                  <c:v>88.89</c:v>
                </c:pt>
                <c:pt idx="128">
                  <c:v>88.91</c:v>
                </c:pt>
                <c:pt idx="129">
                  <c:v>88.28</c:v>
                </c:pt>
                <c:pt idx="130">
                  <c:v>88.44</c:v>
                </c:pt>
                <c:pt idx="131">
                  <c:v>88.22</c:v>
                </c:pt>
                <c:pt idx="132">
                  <c:v>86.78</c:v>
                </c:pt>
                <c:pt idx="133">
                  <c:v>87.89</c:v>
                </c:pt>
                <c:pt idx="134">
                  <c:v>87.09</c:v>
                </c:pt>
                <c:pt idx="135">
                  <c:v>85.78</c:v>
                </c:pt>
                <c:pt idx="136">
                  <c:v>86.03</c:v>
                </c:pt>
                <c:pt idx="137">
                  <c:v>86.1</c:v>
                </c:pt>
                <c:pt idx="138">
                  <c:v>85.42</c:v>
                </c:pt>
                <c:pt idx="139">
                  <c:v>84.8</c:v>
                </c:pt>
                <c:pt idx="140">
                  <c:v>84.29</c:v>
                </c:pt>
                <c:pt idx="141">
                  <c:v>83.93</c:v>
                </c:pt>
                <c:pt idx="142">
                  <c:v>83.49</c:v>
                </c:pt>
                <c:pt idx="143">
                  <c:v>82.97</c:v>
                </c:pt>
                <c:pt idx="144">
                  <c:v>82.62</c:v>
                </c:pt>
                <c:pt idx="145">
                  <c:v>82.19</c:v>
                </c:pt>
                <c:pt idx="146">
                  <c:v>81.69</c:v>
                </c:pt>
                <c:pt idx="147">
                  <c:v>81.25</c:v>
                </c:pt>
                <c:pt idx="148">
                  <c:v>80.94</c:v>
                </c:pt>
                <c:pt idx="149">
                  <c:v>80.599999999999994</c:v>
                </c:pt>
                <c:pt idx="150">
                  <c:v>80.28</c:v>
                </c:pt>
                <c:pt idx="151">
                  <c:v>80.06</c:v>
                </c:pt>
              </c:numCache>
            </c:numRef>
          </c:yVal>
          <c:smooth val="0"/>
        </c:ser>
        <c:ser>
          <c:idx val="4"/>
          <c:order val="2"/>
          <c:tx>
            <c:v>P1BM1_20 phase</c:v>
          </c:tx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6"/>
          <c:order val="4"/>
          <c:tx>
            <c:v>P1 phase</c:v>
          </c:tx>
          <c:spPr>
            <a:ln w="28575">
              <a:noFill/>
            </a:ln>
          </c:spPr>
          <c:xVal>
            <c:numRef>
              <c:f>'P1'!$P$3:$P$155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1E-3</c:v>
                </c:pt>
                <c:pt idx="39">
                  <c:v>1.2590000000000001E-3</c:v>
                </c:pt>
                <c:pt idx="40">
                  <c:v>1.585E-3</c:v>
                </c:pt>
                <c:pt idx="41">
                  <c:v>1.9949999999999998E-3</c:v>
                </c:pt>
                <c:pt idx="42">
                  <c:v>2.5120000000000003E-3</c:v>
                </c:pt>
                <c:pt idx="43">
                  <c:v>3.1620000000000003E-3</c:v>
                </c:pt>
                <c:pt idx="44">
                  <c:v>3.9810000000000002E-3</c:v>
                </c:pt>
                <c:pt idx="45">
                  <c:v>5.012E-3</c:v>
                </c:pt>
                <c:pt idx="46">
                  <c:v>6.3100000000000005E-3</c:v>
                </c:pt>
                <c:pt idx="47">
                  <c:v>7.9430000000000004E-3</c:v>
                </c:pt>
                <c:pt idx="48">
                  <c:v>1.0000000000000002E-2</c:v>
                </c:pt>
                <c:pt idx="49">
                  <c:v>1.2590000000000002E-2</c:v>
                </c:pt>
                <c:pt idx="50">
                  <c:v>1.585E-2</c:v>
                </c:pt>
                <c:pt idx="51">
                  <c:v>1.9950000000000002E-2</c:v>
                </c:pt>
                <c:pt idx="52">
                  <c:v>2.512E-2</c:v>
                </c:pt>
                <c:pt idx="53">
                  <c:v>3.1620000000000002E-2</c:v>
                </c:pt>
                <c:pt idx="54">
                  <c:v>3.9810000000000005E-2</c:v>
                </c:pt>
                <c:pt idx="55">
                  <c:v>5.0119999999999998E-2</c:v>
                </c:pt>
                <c:pt idx="56">
                  <c:v>6.3100000000000003E-2</c:v>
                </c:pt>
                <c:pt idx="57">
                  <c:v>7.9430000000000001E-2</c:v>
                </c:pt>
                <c:pt idx="58">
                  <c:v>0.1</c:v>
                </c:pt>
                <c:pt idx="59">
                  <c:v>0.12589999999999998</c:v>
                </c:pt>
                <c:pt idx="60">
                  <c:v>0.1585</c:v>
                </c:pt>
                <c:pt idx="61">
                  <c:v>0.19950000000000001</c:v>
                </c:pt>
                <c:pt idx="62">
                  <c:v>0.25120000000000003</c:v>
                </c:pt>
                <c:pt idx="63">
                  <c:v>0.31620000000000004</c:v>
                </c:pt>
                <c:pt idx="64">
                  <c:v>0.39810000000000001</c:v>
                </c:pt>
                <c:pt idx="65">
                  <c:v>0.50119999999999998</c:v>
                </c:pt>
                <c:pt idx="66">
                  <c:v>0.63100000000000001</c:v>
                </c:pt>
                <c:pt idx="67">
                  <c:v>0.79430000000000001</c:v>
                </c:pt>
                <c:pt idx="68">
                  <c:v>1</c:v>
                </c:pt>
                <c:pt idx="69">
                  <c:v>1.2590000000000001</c:v>
                </c:pt>
                <c:pt idx="70">
                  <c:v>1.585</c:v>
                </c:pt>
                <c:pt idx="71">
                  <c:v>1.9950000000000001</c:v>
                </c:pt>
                <c:pt idx="72">
                  <c:v>2.5120000000000005</c:v>
                </c:pt>
                <c:pt idx="73">
                  <c:v>3.1620000000000004</c:v>
                </c:pt>
                <c:pt idx="74">
                  <c:v>3.9810000000000003</c:v>
                </c:pt>
                <c:pt idx="75">
                  <c:v>5</c:v>
                </c:pt>
                <c:pt idx="76">
                  <c:v>1.4999999999999999E-4</c:v>
                </c:pt>
                <c:pt idx="77">
                  <c:v>1.8885000000000001E-4</c:v>
                </c:pt>
                <c:pt idx="78">
                  <c:v>2.3774999999999998E-4</c:v>
                </c:pt>
                <c:pt idx="79">
                  <c:v>2.9924999999999998E-4</c:v>
                </c:pt>
                <c:pt idx="80">
                  <c:v>3.768E-4</c:v>
                </c:pt>
                <c:pt idx="81">
                  <c:v>4.7430000000000004E-4</c:v>
                </c:pt>
                <c:pt idx="82">
                  <c:v>5.9714999999999996E-4</c:v>
                </c:pt>
                <c:pt idx="83">
                  <c:v>7.5179999999999995E-4</c:v>
                </c:pt>
                <c:pt idx="84">
                  <c:v>9.4649999999999997E-4</c:v>
                </c:pt>
                <c:pt idx="85">
                  <c:v>1.1914499999999999E-3</c:v>
                </c:pt>
                <c:pt idx="86">
                  <c:v>1.5E-3</c:v>
                </c:pt>
                <c:pt idx="87">
                  <c:v>1.8885000000000002E-3</c:v>
                </c:pt>
                <c:pt idx="88">
                  <c:v>2.3774999999999998E-3</c:v>
                </c:pt>
                <c:pt idx="89">
                  <c:v>2.9924999999999999E-3</c:v>
                </c:pt>
                <c:pt idx="90">
                  <c:v>3.7679999999999996E-3</c:v>
                </c:pt>
                <c:pt idx="91">
                  <c:v>4.7429999999999998E-3</c:v>
                </c:pt>
                <c:pt idx="92">
                  <c:v>5.9715000000000002E-3</c:v>
                </c:pt>
                <c:pt idx="93">
                  <c:v>7.5179999999999995E-3</c:v>
                </c:pt>
                <c:pt idx="94">
                  <c:v>9.4649999999999995E-3</c:v>
                </c:pt>
                <c:pt idx="95">
                  <c:v>1.19145E-2</c:v>
                </c:pt>
                <c:pt idx="96">
                  <c:v>1.4999999999999999E-2</c:v>
                </c:pt>
                <c:pt idx="97">
                  <c:v>1.8884999999999999E-2</c:v>
                </c:pt>
                <c:pt idx="98">
                  <c:v>2.3774999999999998E-2</c:v>
                </c:pt>
                <c:pt idx="99">
                  <c:v>2.9925E-2</c:v>
                </c:pt>
                <c:pt idx="100">
                  <c:v>3.7679999999999998E-2</c:v>
                </c:pt>
                <c:pt idx="101">
                  <c:v>4.743E-2</c:v>
                </c:pt>
                <c:pt idx="102">
                  <c:v>5.9714999999999997E-2</c:v>
                </c:pt>
                <c:pt idx="103">
                  <c:v>7.5179999999999997E-2</c:v>
                </c:pt>
                <c:pt idx="104">
                  <c:v>9.4649999999999984E-2</c:v>
                </c:pt>
                <c:pt idx="105">
                  <c:v>0.11914499999999999</c:v>
                </c:pt>
                <c:pt idx="106">
                  <c:v>0.15</c:v>
                </c:pt>
                <c:pt idx="107">
                  <c:v>0.18884999999999999</c:v>
                </c:pt>
                <c:pt idx="108">
                  <c:v>0.23774999999999999</c:v>
                </c:pt>
                <c:pt idx="109">
                  <c:v>0.29924999999999996</c:v>
                </c:pt>
                <c:pt idx="110">
                  <c:v>0.37680000000000002</c:v>
                </c:pt>
                <c:pt idx="111">
                  <c:v>0.4743</c:v>
                </c:pt>
                <c:pt idx="112">
                  <c:v>0.59714999999999996</c:v>
                </c:pt>
                <c:pt idx="113">
                  <c:v>0.75</c:v>
                </c:pt>
                <c:pt idx="114">
                  <c:v>2.0000000000000002E-5</c:v>
                </c:pt>
                <c:pt idx="115">
                  <c:v>2.5180000000000003E-5</c:v>
                </c:pt>
                <c:pt idx="116">
                  <c:v>3.1699999999999998E-5</c:v>
                </c:pt>
                <c:pt idx="117">
                  <c:v>3.9900000000000001E-5</c:v>
                </c:pt>
                <c:pt idx="118">
                  <c:v>5.024E-5</c:v>
                </c:pt>
                <c:pt idx="119">
                  <c:v>6.3240000000000011E-5</c:v>
                </c:pt>
                <c:pt idx="120">
                  <c:v>7.962E-5</c:v>
                </c:pt>
                <c:pt idx="121">
                  <c:v>1.0024E-4</c:v>
                </c:pt>
                <c:pt idx="122">
                  <c:v>1.262E-4</c:v>
                </c:pt>
                <c:pt idx="123">
                  <c:v>1.5886000000000001E-4</c:v>
                </c:pt>
                <c:pt idx="124">
                  <c:v>2.0000000000000001E-4</c:v>
                </c:pt>
                <c:pt idx="125">
                  <c:v>2.5180000000000005E-4</c:v>
                </c:pt>
                <c:pt idx="126">
                  <c:v>3.1700000000000001E-4</c:v>
                </c:pt>
                <c:pt idx="127">
                  <c:v>3.9900000000000005E-4</c:v>
                </c:pt>
                <c:pt idx="128">
                  <c:v>5.0239999999999996E-4</c:v>
                </c:pt>
                <c:pt idx="129">
                  <c:v>6.3239999999999998E-4</c:v>
                </c:pt>
                <c:pt idx="130">
                  <c:v>7.9620000000000005E-4</c:v>
                </c:pt>
                <c:pt idx="131">
                  <c:v>1.0024000000000001E-3</c:v>
                </c:pt>
                <c:pt idx="132">
                  <c:v>1.2620000000000001E-3</c:v>
                </c:pt>
                <c:pt idx="133">
                  <c:v>1.5886000000000001E-3</c:v>
                </c:pt>
                <c:pt idx="134">
                  <c:v>2E-3</c:v>
                </c:pt>
                <c:pt idx="135">
                  <c:v>2.5179999999999998E-3</c:v>
                </c:pt>
                <c:pt idx="136">
                  <c:v>3.1700000000000001E-3</c:v>
                </c:pt>
                <c:pt idx="137">
                  <c:v>3.9900000000000005E-3</c:v>
                </c:pt>
                <c:pt idx="138">
                  <c:v>5.0239999999999998E-3</c:v>
                </c:pt>
                <c:pt idx="139">
                  <c:v>6.3239999999999998E-3</c:v>
                </c:pt>
                <c:pt idx="140">
                  <c:v>7.9620000000000003E-3</c:v>
                </c:pt>
                <c:pt idx="141">
                  <c:v>1.0024E-2</c:v>
                </c:pt>
                <c:pt idx="142">
                  <c:v>1.2619999999999999E-2</c:v>
                </c:pt>
                <c:pt idx="143">
                  <c:v>1.5886000000000001E-2</c:v>
                </c:pt>
                <c:pt idx="144">
                  <c:v>0.02</c:v>
                </c:pt>
                <c:pt idx="145">
                  <c:v>2.5180000000000001E-2</c:v>
                </c:pt>
                <c:pt idx="146">
                  <c:v>3.1699999999999999E-2</c:v>
                </c:pt>
                <c:pt idx="147">
                  <c:v>3.9899999999999998E-2</c:v>
                </c:pt>
                <c:pt idx="148">
                  <c:v>5.024E-2</c:v>
                </c:pt>
                <c:pt idx="149">
                  <c:v>6.3240000000000005E-2</c:v>
                </c:pt>
                <c:pt idx="150">
                  <c:v>7.962000000000001E-2</c:v>
                </c:pt>
                <c:pt idx="151">
                  <c:v>0.1</c:v>
                </c:pt>
              </c:numCache>
            </c:numRef>
          </c:xVal>
          <c:yVal>
            <c:numRef>
              <c:f>'P1'!$D$3:$D$155</c:f>
              <c:numCache>
                <c:formatCode>General</c:formatCode>
                <c:ptCount val="153"/>
                <c:pt idx="1">
                  <c:v>73.53</c:v>
                </c:pt>
                <c:pt idx="2">
                  <c:v>72.7</c:v>
                </c:pt>
                <c:pt idx="3">
                  <c:v>71.81</c:v>
                </c:pt>
                <c:pt idx="4">
                  <c:v>71.09</c:v>
                </c:pt>
                <c:pt idx="5">
                  <c:v>70.27</c:v>
                </c:pt>
                <c:pt idx="6">
                  <c:v>69.67</c:v>
                </c:pt>
                <c:pt idx="7">
                  <c:v>69.36</c:v>
                </c:pt>
                <c:pt idx="8">
                  <c:v>69.069999999999993</c:v>
                </c:pt>
                <c:pt idx="9">
                  <c:v>68.290000000000006</c:v>
                </c:pt>
                <c:pt idx="10">
                  <c:v>67.45</c:v>
                </c:pt>
                <c:pt idx="11">
                  <c:v>67.19</c:v>
                </c:pt>
                <c:pt idx="12">
                  <c:v>65.91</c:v>
                </c:pt>
                <c:pt idx="13">
                  <c:v>65.5</c:v>
                </c:pt>
                <c:pt idx="14">
                  <c:v>65.61</c:v>
                </c:pt>
                <c:pt idx="15">
                  <c:v>64.569999999999993</c:v>
                </c:pt>
                <c:pt idx="16">
                  <c:v>64.489999999999995</c:v>
                </c:pt>
                <c:pt idx="17">
                  <c:v>63.65</c:v>
                </c:pt>
                <c:pt idx="18">
                  <c:v>62.74</c:v>
                </c:pt>
                <c:pt idx="19">
                  <c:v>62.58</c:v>
                </c:pt>
                <c:pt idx="20">
                  <c:v>62.4</c:v>
                </c:pt>
                <c:pt idx="21">
                  <c:v>61.08</c:v>
                </c:pt>
                <c:pt idx="22">
                  <c:v>60.92</c:v>
                </c:pt>
                <c:pt idx="23">
                  <c:v>60.26</c:v>
                </c:pt>
                <c:pt idx="24">
                  <c:v>59.7</c:v>
                </c:pt>
                <c:pt idx="25">
                  <c:v>59.66</c:v>
                </c:pt>
                <c:pt idx="26">
                  <c:v>58.74</c:v>
                </c:pt>
                <c:pt idx="27">
                  <c:v>58.87</c:v>
                </c:pt>
                <c:pt idx="28">
                  <c:v>57.89</c:v>
                </c:pt>
                <c:pt idx="29">
                  <c:v>58.1</c:v>
                </c:pt>
                <c:pt idx="30">
                  <c:v>57.77</c:v>
                </c:pt>
                <c:pt idx="31">
                  <c:v>57.46</c:v>
                </c:pt>
                <c:pt idx="32">
                  <c:v>57.16</c:v>
                </c:pt>
                <c:pt idx="33">
                  <c:v>56.91</c:v>
                </c:pt>
                <c:pt idx="34">
                  <c:v>56.47</c:v>
                </c:pt>
                <c:pt idx="35">
                  <c:v>58.13</c:v>
                </c:pt>
                <c:pt idx="36">
                  <c:v>56.1</c:v>
                </c:pt>
                <c:pt idx="39">
                  <c:v>81.03</c:v>
                </c:pt>
                <c:pt idx="40">
                  <c:v>80.290000000000006</c:v>
                </c:pt>
                <c:pt idx="41">
                  <c:v>79.459999999999994</c:v>
                </c:pt>
                <c:pt idx="42">
                  <c:v>78.599999999999994</c:v>
                </c:pt>
                <c:pt idx="43">
                  <c:v>77.87</c:v>
                </c:pt>
                <c:pt idx="44">
                  <c:v>77.45</c:v>
                </c:pt>
                <c:pt idx="45">
                  <c:v>77.09</c:v>
                </c:pt>
                <c:pt idx="46">
                  <c:v>76.540000000000006</c:v>
                </c:pt>
                <c:pt idx="47">
                  <c:v>75.459999999999994</c:v>
                </c:pt>
                <c:pt idx="48">
                  <c:v>74.81</c:v>
                </c:pt>
                <c:pt idx="49">
                  <c:v>74.25</c:v>
                </c:pt>
                <c:pt idx="50">
                  <c:v>72.97</c:v>
                </c:pt>
                <c:pt idx="51">
                  <c:v>72.290000000000006</c:v>
                </c:pt>
                <c:pt idx="52">
                  <c:v>72.290000000000006</c:v>
                </c:pt>
                <c:pt idx="53">
                  <c:v>71.040000000000006</c:v>
                </c:pt>
                <c:pt idx="54">
                  <c:v>70.95</c:v>
                </c:pt>
                <c:pt idx="55">
                  <c:v>70.28</c:v>
                </c:pt>
                <c:pt idx="56">
                  <c:v>69.28</c:v>
                </c:pt>
                <c:pt idx="57">
                  <c:v>69.16</c:v>
                </c:pt>
                <c:pt idx="58">
                  <c:v>68.87</c:v>
                </c:pt>
                <c:pt idx="59">
                  <c:v>67.64</c:v>
                </c:pt>
                <c:pt idx="60">
                  <c:v>67.78</c:v>
                </c:pt>
                <c:pt idx="61">
                  <c:v>66.77</c:v>
                </c:pt>
                <c:pt idx="62">
                  <c:v>66.16</c:v>
                </c:pt>
                <c:pt idx="63">
                  <c:v>66.33</c:v>
                </c:pt>
                <c:pt idx="64">
                  <c:v>65.459999999999994</c:v>
                </c:pt>
                <c:pt idx="65">
                  <c:v>64.849999999999994</c:v>
                </c:pt>
                <c:pt idx="66">
                  <c:v>64.53</c:v>
                </c:pt>
                <c:pt idx="67">
                  <c:v>64.09</c:v>
                </c:pt>
                <c:pt idx="68">
                  <c:v>63.65</c:v>
                </c:pt>
                <c:pt idx="69">
                  <c:v>63.21</c:v>
                </c:pt>
                <c:pt idx="70">
                  <c:v>62.69</c:v>
                </c:pt>
                <c:pt idx="71">
                  <c:v>62.22</c:v>
                </c:pt>
                <c:pt idx="72">
                  <c:v>61.69</c:v>
                </c:pt>
                <c:pt idx="73">
                  <c:v>61.66</c:v>
                </c:pt>
                <c:pt idx="74">
                  <c:v>60.75</c:v>
                </c:pt>
                <c:pt idx="75">
                  <c:v>58.99</c:v>
                </c:pt>
                <c:pt idx="77">
                  <c:v>86.42</c:v>
                </c:pt>
                <c:pt idx="78">
                  <c:v>85.92</c:v>
                </c:pt>
                <c:pt idx="79">
                  <c:v>85.41</c:v>
                </c:pt>
                <c:pt idx="80">
                  <c:v>84.89</c:v>
                </c:pt>
                <c:pt idx="81">
                  <c:v>84.31</c:v>
                </c:pt>
                <c:pt idx="82">
                  <c:v>83.9</c:v>
                </c:pt>
                <c:pt idx="83">
                  <c:v>83.45</c:v>
                </c:pt>
                <c:pt idx="84">
                  <c:v>82.96</c:v>
                </c:pt>
                <c:pt idx="85">
                  <c:v>82.23</c:v>
                </c:pt>
                <c:pt idx="86">
                  <c:v>81.62</c:v>
                </c:pt>
                <c:pt idx="87">
                  <c:v>81.040000000000006</c:v>
                </c:pt>
                <c:pt idx="88">
                  <c:v>80.209999999999994</c:v>
                </c:pt>
                <c:pt idx="89">
                  <c:v>79.62</c:v>
                </c:pt>
                <c:pt idx="90">
                  <c:v>79.150000000000006</c:v>
                </c:pt>
                <c:pt idx="91">
                  <c:v>78.36</c:v>
                </c:pt>
                <c:pt idx="92">
                  <c:v>77.84</c:v>
                </c:pt>
                <c:pt idx="93">
                  <c:v>77.099999999999994</c:v>
                </c:pt>
                <c:pt idx="94">
                  <c:v>76.400000000000006</c:v>
                </c:pt>
                <c:pt idx="95">
                  <c:v>75.91</c:v>
                </c:pt>
                <c:pt idx="96">
                  <c:v>75.3</c:v>
                </c:pt>
                <c:pt idx="97">
                  <c:v>74.489999999999995</c:v>
                </c:pt>
                <c:pt idx="98">
                  <c:v>73.88</c:v>
                </c:pt>
                <c:pt idx="99">
                  <c:v>73.37</c:v>
                </c:pt>
                <c:pt idx="100">
                  <c:v>72.88</c:v>
                </c:pt>
                <c:pt idx="101">
                  <c:v>72.290000000000006</c:v>
                </c:pt>
                <c:pt idx="102">
                  <c:v>71.69</c:v>
                </c:pt>
                <c:pt idx="103">
                  <c:v>71.430000000000007</c:v>
                </c:pt>
                <c:pt idx="104">
                  <c:v>70.84</c:v>
                </c:pt>
                <c:pt idx="105">
                  <c:v>70.37</c:v>
                </c:pt>
                <c:pt idx="106">
                  <c:v>69.680000000000007</c:v>
                </c:pt>
                <c:pt idx="107">
                  <c:v>69.430000000000007</c:v>
                </c:pt>
                <c:pt idx="108">
                  <c:v>68.83</c:v>
                </c:pt>
                <c:pt idx="109">
                  <c:v>68.260000000000005</c:v>
                </c:pt>
                <c:pt idx="110">
                  <c:v>67.88</c:v>
                </c:pt>
                <c:pt idx="111">
                  <c:v>67.5</c:v>
                </c:pt>
                <c:pt idx="112">
                  <c:v>66.92</c:v>
                </c:pt>
                <c:pt idx="113">
                  <c:v>66.150000000000006</c:v>
                </c:pt>
                <c:pt idx="115">
                  <c:v>89.06</c:v>
                </c:pt>
                <c:pt idx="116">
                  <c:v>88.72</c:v>
                </c:pt>
                <c:pt idx="117">
                  <c:v>88.59</c:v>
                </c:pt>
                <c:pt idx="118">
                  <c:v>88.65</c:v>
                </c:pt>
                <c:pt idx="119">
                  <c:v>88.54</c:v>
                </c:pt>
                <c:pt idx="120">
                  <c:v>88.08</c:v>
                </c:pt>
                <c:pt idx="121">
                  <c:v>87.24</c:v>
                </c:pt>
                <c:pt idx="122">
                  <c:v>86.51</c:v>
                </c:pt>
                <c:pt idx="123">
                  <c:v>86.36</c:v>
                </c:pt>
                <c:pt idx="124">
                  <c:v>86.07</c:v>
                </c:pt>
                <c:pt idx="125">
                  <c:v>85.47</c:v>
                </c:pt>
                <c:pt idx="126">
                  <c:v>85.9</c:v>
                </c:pt>
                <c:pt idx="127">
                  <c:v>85.23</c:v>
                </c:pt>
                <c:pt idx="128">
                  <c:v>83.96</c:v>
                </c:pt>
                <c:pt idx="129">
                  <c:v>84.04</c:v>
                </c:pt>
                <c:pt idx="130">
                  <c:v>83.02</c:v>
                </c:pt>
                <c:pt idx="131">
                  <c:v>82.79</c:v>
                </c:pt>
                <c:pt idx="132">
                  <c:v>82.72</c:v>
                </c:pt>
                <c:pt idx="133">
                  <c:v>81.569999999999993</c:v>
                </c:pt>
                <c:pt idx="134">
                  <c:v>80.680000000000007</c:v>
                </c:pt>
                <c:pt idx="135">
                  <c:v>80.400000000000006</c:v>
                </c:pt>
                <c:pt idx="136">
                  <c:v>79.98</c:v>
                </c:pt>
                <c:pt idx="137">
                  <c:v>78.930000000000007</c:v>
                </c:pt>
                <c:pt idx="138">
                  <c:v>78.819999999999993</c:v>
                </c:pt>
                <c:pt idx="139">
                  <c:v>77.92</c:v>
                </c:pt>
                <c:pt idx="140">
                  <c:v>77.66</c:v>
                </c:pt>
                <c:pt idx="141">
                  <c:v>76.709999999999994</c:v>
                </c:pt>
                <c:pt idx="142">
                  <c:v>76.81</c:v>
                </c:pt>
                <c:pt idx="143">
                  <c:v>75.849999999999994</c:v>
                </c:pt>
                <c:pt idx="144">
                  <c:v>75.56</c:v>
                </c:pt>
                <c:pt idx="145">
                  <c:v>74.739999999999995</c:v>
                </c:pt>
                <c:pt idx="146">
                  <c:v>74.19</c:v>
                </c:pt>
                <c:pt idx="147">
                  <c:v>73.66</c:v>
                </c:pt>
                <c:pt idx="148">
                  <c:v>73.08</c:v>
                </c:pt>
                <c:pt idx="149">
                  <c:v>72.61</c:v>
                </c:pt>
                <c:pt idx="150">
                  <c:v>72.040000000000006</c:v>
                </c:pt>
                <c:pt idx="151">
                  <c:v>71.34</c:v>
                </c:pt>
              </c:numCache>
            </c:numRef>
          </c:yVal>
          <c:smooth val="0"/>
        </c:ser>
        <c:ser>
          <c:idx val="8"/>
          <c:order val="6"/>
          <c:tx>
            <c:v>virgin 70/100 pen phase</c:v>
          </c:tx>
          <c:spPr>
            <a:ln w="28575">
              <a:noFill/>
            </a:ln>
          </c:spPr>
          <c:xVal>
            <c:numRef>
              <c:f>ref!$P$3:$P$201</c:f>
              <c:numCache>
                <c:formatCode>General</c:formatCode>
                <c:ptCount val="199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2.0000000000000001E-4</c:v>
                </c:pt>
                <c:pt idx="77">
                  <c:v>2.5179999999999999E-4</c:v>
                </c:pt>
                <c:pt idx="78">
                  <c:v>3.1700000000000001E-4</c:v>
                </c:pt>
                <c:pt idx="79">
                  <c:v>3.9899999999999999E-4</c:v>
                </c:pt>
                <c:pt idx="80">
                  <c:v>5.0239999999999996E-4</c:v>
                </c:pt>
                <c:pt idx="81">
                  <c:v>6.3240000000000008E-4</c:v>
                </c:pt>
                <c:pt idx="82">
                  <c:v>7.9619999999999995E-4</c:v>
                </c:pt>
                <c:pt idx="83">
                  <c:v>1.0024000000000001E-3</c:v>
                </c:pt>
                <c:pt idx="84">
                  <c:v>1.2620000000000001E-3</c:v>
                </c:pt>
                <c:pt idx="85">
                  <c:v>1.5886000000000001E-3</c:v>
                </c:pt>
                <c:pt idx="86">
                  <c:v>2E-3</c:v>
                </c:pt>
                <c:pt idx="87">
                  <c:v>2.5180000000000003E-3</c:v>
                </c:pt>
                <c:pt idx="88">
                  <c:v>3.1700000000000001E-3</c:v>
                </c:pt>
                <c:pt idx="89">
                  <c:v>3.9900000000000005E-3</c:v>
                </c:pt>
                <c:pt idx="90">
                  <c:v>5.0239999999999998E-3</c:v>
                </c:pt>
                <c:pt idx="91">
                  <c:v>6.3239999999999998E-3</c:v>
                </c:pt>
                <c:pt idx="92">
                  <c:v>7.9620000000000003E-3</c:v>
                </c:pt>
                <c:pt idx="93">
                  <c:v>1.0024E-2</c:v>
                </c:pt>
                <c:pt idx="94">
                  <c:v>1.2620000000000001E-2</c:v>
                </c:pt>
                <c:pt idx="95">
                  <c:v>1.5886000000000001E-2</c:v>
                </c:pt>
                <c:pt idx="96">
                  <c:v>0.02</c:v>
                </c:pt>
                <c:pt idx="97">
                  <c:v>2.5179999999999998E-2</c:v>
                </c:pt>
                <c:pt idx="98">
                  <c:v>3.1699999999999999E-2</c:v>
                </c:pt>
                <c:pt idx="99">
                  <c:v>3.9900000000000005E-2</c:v>
                </c:pt>
                <c:pt idx="100">
                  <c:v>5.024E-2</c:v>
                </c:pt>
                <c:pt idx="101">
                  <c:v>6.3240000000000005E-2</c:v>
                </c:pt>
                <c:pt idx="102">
                  <c:v>7.9619999999999996E-2</c:v>
                </c:pt>
                <c:pt idx="103">
                  <c:v>0.10024</c:v>
                </c:pt>
                <c:pt idx="104">
                  <c:v>0.12620000000000001</c:v>
                </c:pt>
                <c:pt idx="105">
                  <c:v>0.15886</c:v>
                </c:pt>
                <c:pt idx="106">
                  <c:v>0.2</c:v>
                </c:pt>
                <c:pt idx="107">
                  <c:v>0.25180000000000002</c:v>
                </c:pt>
                <c:pt idx="108">
                  <c:v>0.317</c:v>
                </c:pt>
                <c:pt idx="109">
                  <c:v>0.39900000000000002</c:v>
                </c:pt>
                <c:pt idx="110">
                  <c:v>0.50240000000000007</c:v>
                </c:pt>
                <c:pt idx="111">
                  <c:v>0.63240000000000007</c:v>
                </c:pt>
                <c:pt idx="112">
                  <c:v>0.79620000000000002</c:v>
                </c:pt>
                <c:pt idx="113">
                  <c:v>1</c:v>
                </c:pt>
                <c:pt idx="114">
                  <c:v>4.0000000000000003E-5</c:v>
                </c:pt>
                <c:pt idx="115">
                  <c:v>5.0360000000000006E-5</c:v>
                </c:pt>
                <c:pt idx="116">
                  <c:v>6.3399999999999996E-5</c:v>
                </c:pt>
                <c:pt idx="117">
                  <c:v>7.9800000000000002E-5</c:v>
                </c:pt>
                <c:pt idx="118">
                  <c:v>1.0048E-4</c:v>
                </c:pt>
                <c:pt idx="119">
                  <c:v>1.2648000000000002E-4</c:v>
                </c:pt>
                <c:pt idx="120">
                  <c:v>1.5924E-4</c:v>
                </c:pt>
                <c:pt idx="121">
                  <c:v>2.0048E-4</c:v>
                </c:pt>
                <c:pt idx="122">
                  <c:v>2.5240000000000001E-4</c:v>
                </c:pt>
                <c:pt idx="123">
                  <c:v>3.1772000000000001E-4</c:v>
                </c:pt>
                <c:pt idx="124">
                  <c:v>4.0000000000000002E-4</c:v>
                </c:pt>
                <c:pt idx="125">
                  <c:v>5.036000000000001E-4</c:v>
                </c:pt>
                <c:pt idx="126">
                  <c:v>6.3400000000000001E-4</c:v>
                </c:pt>
                <c:pt idx="127">
                  <c:v>7.980000000000001E-4</c:v>
                </c:pt>
                <c:pt idx="128">
                  <c:v>1.0047999999999999E-3</c:v>
                </c:pt>
                <c:pt idx="129">
                  <c:v>1.2648E-3</c:v>
                </c:pt>
                <c:pt idx="130">
                  <c:v>1.5924000000000001E-3</c:v>
                </c:pt>
                <c:pt idx="131">
                  <c:v>2.0048000000000002E-3</c:v>
                </c:pt>
                <c:pt idx="132">
                  <c:v>2.5240000000000002E-3</c:v>
                </c:pt>
                <c:pt idx="133">
                  <c:v>3.1772000000000002E-3</c:v>
                </c:pt>
                <c:pt idx="134">
                  <c:v>4.0000000000000001E-3</c:v>
                </c:pt>
                <c:pt idx="135">
                  <c:v>5.0359999999999997E-3</c:v>
                </c:pt>
                <c:pt idx="136">
                  <c:v>6.3400000000000001E-3</c:v>
                </c:pt>
                <c:pt idx="137">
                  <c:v>7.980000000000001E-3</c:v>
                </c:pt>
                <c:pt idx="138">
                  <c:v>1.0048E-2</c:v>
                </c:pt>
                <c:pt idx="139">
                  <c:v>1.2648E-2</c:v>
                </c:pt>
                <c:pt idx="140">
                  <c:v>1.5924000000000001E-2</c:v>
                </c:pt>
                <c:pt idx="141">
                  <c:v>2.0048E-2</c:v>
                </c:pt>
                <c:pt idx="142">
                  <c:v>2.5239999999999999E-2</c:v>
                </c:pt>
                <c:pt idx="143">
                  <c:v>3.1772000000000002E-2</c:v>
                </c:pt>
                <c:pt idx="144">
                  <c:v>0.04</c:v>
                </c:pt>
                <c:pt idx="145">
                  <c:v>5.0360000000000002E-2</c:v>
                </c:pt>
                <c:pt idx="146">
                  <c:v>6.3399999999999998E-2</c:v>
                </c:pt>
                <c:pt idx="147">
                  <c:v>7.9799999999999996E-2</c:v>
                </c:pt>
                <c:pt idx="148">
                  <c:v>0.10048</c:v>
                </c:pt>
                <c:pt idx="149">
                  <c:v>0.12648000000000001</c:v>
                </c:pt>
                <c:pt idx="150">
                  <c:v>0.15924000000000002</c:v>
                </c:pt>
                <c:pt idx="151">
                  <c:v>0.2</c:v>
                </c:pt>
              </c:numCache>
            </c:numRef>
          </c:xVal>
          <c:yVal>
            <c:numRef>
              <c:f>ref!$D$3:$D$201</c:f>
              <c:numCache>
                <c:formatCode>General</c:formatCode>
                <c:ptCount val="199"/>
                <c:pt idx="0">
                  <c:v>81.77</c:v>
                </c:pt>
                <c:pt idx="1">
                  <c:v>81.17</c:v>
                </c:pt>
                <c:pt idx="2">
                  <c:v>80.58</c:v>
                </c:pt>
                <c:pt idx="3">
                  <c:v>79.989999999999995</c:v>
                </c:pt>
                <c:pt idx="4">
                  <c:v>79.42</c:v>
                </c:pt>
                <c:pt idx="5">
                  <c:v>78.86</c:v>
                </c:pt>
                <c:pt idx="6">
                  <c:v>78.290000000000006</c:v>
                </c:pt>
                <c:pt idx="7">
                  <c:v>77.790000000000006</c:v>
                </c:pt>
                <c:pt idx="8">
                  <c:v>77.290000000000006</c:v>
                </c:pt>
                <c:pt idx="9">
                  <c:v>76.8</c:v>
                </c:pt>
                <c:pt idx="10">
                  <c:v>76.25</c:v>
                </c:pt>
                <c:pt idx="11">
                  <c:v>75.81</c:v>
                </c:pt>
                <c:pt idx="12">
                  <c:v>75.34</c:v>
                </c:pt>
                <c:pt idx="13">
                  <c:v>74.91</c:v>
                </c:pt>
                <c:pt idx="14">
                  <c:v>74.53</c:v>
                </c:pt>
                <c:pt idx="15">
                  <c:v>74.11</c:v>
                </c:pt>
                <c:pt idx="16">
                  <c:v>73.760000000000005</c:v>
                </c:pt>
                <c:pt idx="17">
                  <c:v>73.42</c:v>
                </c:pt>
                <c:pt idx="18">
                  <c:v>73.09</c:v>
                </c:pt>
                <c:pt idx="19">
                  <c:v>72.709999999999994</c:v>
                </c:pt>
                <c:pt idx="20">
                  <c:v>72.33</c:v>
                </c:pt>
                <c:pt idx="21">
                  <c:v>72</c:v>
                </c:pt>
                <c:pt idx="22">
                  <c:v>71.56</c:v>
                </c:pt>
                <c:pt idx="23">
                  <c:v>71.16</c:v>
                </c:pt>
                <c:pt idx="24">
                  <c:v>70.709999999999994</c:v>
                </c:pt>
                <c:pt idx="25">
                  <c:v>70.37</c:v>
                </c:pt>
                <c:pt idx="26">
                  <c:v>69.900000000000006</c:v>
                </c:pt>
                <c:pt idx="27">
                  <c:v>69.36</c:v>
                </c:pt>
                <c:pt idx="28">
                  <c:v>68.92</c:v>
                </c:pt>
                <c:pt idx="29">
                  <c:v>68.349999999999994</c:v>
                </c:pt>
                <c:pt idx="30">
                  <c:v>67.8</c:v>
                </c:pt>
                <c:pt idx="31">
                  <c:v>67.2</c:v>
                </c:pt>
                <c:pt idx="32">
                  <c:v>66.599999999999994</c:v>
                </c:pt>
                <c:pt idx="33">
                  <c:v>65.81</c:v>
                </c:pt>
                <c:pt idx="34">
                  <c:v>65.25</c:v>
                </c:pt>
                <c:pt idx="35">
                  <c:v>64.58</c:v>
                </c:pt>
                <c:pt idx="36">
                  <c:v>63.6</c:v>
                </c:pt>
                <c:pt idx="37">
                  <c:v>60.72</c:v>
                </c:pt>
                <c:pt idx="38">
                  <c:v>86.51</c:v>
                </c:pt>
                <c:pt idx="39">
                  <c:v>86.23</c:v>
                </c:pt>
                <c:pt idx="40">
                  <c:v>85.98</c:v>
                </c:pt>
                <c:pt idx="41">
                  <c:v>85.65</c:v>
                </c:pt>
                <c:pt idx="42">
                  <c:v>85.32</c:v>
                </c:pt>
                <c:pt idx="43">
                  <c:v>84.95</c:v>
                </c:pt>
                <c:pt idx="44">
                  <c:v>84.49</c:v>
                </c:pt>
                <c:pt idx="45">
                  <c:v>83.84</c:v>
                </c:pt>
                <c:pt idx="46">
                  <c:v>83.02</c:v>
                </c:pt>
                <c:pt idx="47">
                  <c:v>82.31</c:v>
                </c:pt>
                <c:pt idx="48">
                  <c:v>81.98</c:v>
                </c:pt>
                <c:pt idx="49">
                  <c:v>81.33</c:v>
                </c:pt>
                <c:pt idx="50">
                  <c:v>80.84</c:v>
                </c:pt>
                <c:pt idx="51">
                  <c:v>80.47</c:v>
                </c:pt>
                <c:pt idx="52">
                  <c:v>80.06</c:v>
                </c:pt>
                <c:pt idx="53">
                  <c:v>79.209999999999994</c:v>
                </c:pt>
                <c:pt idx="54">
                  <c:v>78.8</c:v>
                </c:pt>
                <c:pt idx="55">
                  <c:v>78.36</c:v>
                </c:pt>
                <c:pt idx="56">
                  <c:v>77.58</c:v>
                </c:pt>
                <c:pt idx="57">
                  <c:v>77.27</c:v>
                </c:pt>
                <c:pt idx="58">
                  <c:v>76.69</c:v>
                </c:pt>
                <c:pt idx="59">
                  <c:v>76.14</c:v>
                </c:pt>
                <c:pt idx="60">
                  <c:v>76.02</c:v>
                </c:pt>
                <c:pt idx="61">
                  <c:v>75.73</c:v>
                </c:pt>
                <c:pt idx="62">
                  <c:v>75.3</c:v>
                </c:pt>
                <c:pt idx="63">
                  <c:v>74.680000000000007</c:v>
                </c:pt>
                <c:pt idx="64">
                  <c:v>74.569999999999993</c:v>
                </c:pt>
                <c:pt idx="65">
                  <c:v>74.19</c:v>
                </c:pt>
                <c:pt idx="66">
                  <c:v>74.03</c:v>
                </c:pt>
                <c:pt idx="67">
                  <c:v>73.87</c:v>
                </c:pt>
                <c:pt idx="68">
                  <c:v>73.62</c:v>
                </c:pt>
                <c:pt idx="69">
                  <c:v>72.930000000000007</c:v>
                </c:pt>
                <c:pt idx="70">
                  <c:v>72.59</c:v>
                </c:pt>
                <c:pt idx="71">
                  <c:v>72.12</c:v>
                </c:pt>
                <c:pt idx="72">
                  <c:v>71.78</c:v>
                </c:pt>
                <c:pt idx="73">
                  <c:v>71.27</c:v>
                </c:pt>
                <c:pt idx="74">
                  <c:v>70.72</c:v>
                </c:pt>
                <c:pt idx="75">
                  <c:v>69.64</c:v>
                </c:pt>
                <c:pt idx="76">
                  <c:v>87.73</c:v>
                </c:pt>
                <c:pt idx="77">
                  <c:v>87.65</c:v>
                </c:pt>
                <c:pt idx="78">
                  <c:v>87.64</c:v>
                </c:pt>
                <c:pt idx="79">
                  <c:v>87.53</c:v>
                </c:pt>
                <c:pt idx="80">
                  <c:v>87.42</c:v>
                </c:pt>
                <c:pt idx="81">
                  <c:v>87.29</c:v>
                </c:pt>
                <c:pt idx="82">
                  <c:v>87.15</c:v>
                </c:pt>
                <c:pt idx="83">
                  <c:v>87.14</c:v>
                </c:pt>
                <c:pt idx="84">
                  <c:v>87.3</c:v>
                </c:pt>
                <c:pt idx="85">
                  <c:v>87.17</c:v>
                </c:pt>
                <c:pt idx="86">
                  <c:v>86.52</c:v>
                </c:pt>
                <c:pt idx="87">
                  <c:v>86.25</c:v>
                </c:pt>
                <c:pt idx="88">
                  <c:v>85.68</c:v>
                </c:pt>
                <c:pt idx="89">
                  <c:v>85.17</c:v>
                </c:pt>
                <c:pt idx="90">
                  <c:v>84.6</c:v>
                </c:pt>
                <c:pt idx="91">
                  <c:v>84.33</c:v>
                </c:pt>
                <c:pt idx="92">
                  <c:v>83.64</c:v>
                </c:pt>
                <c:pt idx="93">
                  <c:v>83.21</c:v>
                </c:pt>
                <c:pt idx="94">
                  <c:v>82.88</c:v>
                </c:pt>
                <c:pt idx="95">
                  <c:v>82.11</c:v>
                </c:pt>
                <c:pt idx="96">
                  <c:v>81.77</c:v>
                </c:pt>
                <c:pt idx="97">
                  <c:v>81.239999999999995</c:v>
                </c:pt>
                <c:pt idx="98">
                  <c:v>80.47</c:v>
                </c:pt>
                <c:pt idx="99">
                  <c:v>80.010000000000005</c:v>
                </c:pt>
                <c:pt idx="100">
                  <c:v>79.25</c:v>
                </c:pt>
                <c:pt idx="101">
                  <c:v>79.05</c:v>
                </c:pt>
                <c:pt idx="102">
                  <c:v>78.599999999999994</c:v>
                </c:pt>
                <c:pt idx="103">
                  <c:v>78.47</c:v>
                </c:pt>
                <c:pt idx="104">
                  <c:v>77.62</c:v>
                </c:pt>
                <c:pt idx="105">
                  <c:v>77.38</c:v>
                </c:pt>
                <c:pt idx="106">
                  <c:v>77.16</c:v>
                </c:pt>
                <c:pt idx="107">
                  <c:v>76.55</c:v>
                </c:pt>
                <c:pt idx="108">
                  <c:v>76.2</c:v>
                </c:pt>
                <c:pt idx="109">
                  <c:v>76.02</c:v>
                </c:pt>
                <c:pt idx="110">
                  <c:v>75.52</c:v>
                </c:pt>
                <c:pt idx="111">
                  <c:v>75.12</c:v>
                </c:pt>
                <c:pt idx="112">
                  <c:v>74.819999999999993</c:v>
                </c:pt>
                <c:pt idx="113">
                  <c:v>74.290000000000006</c:v>
                </c:pt>
                <c:pt idx="114">
                  <c:v>88.5</c:v>
                </c:pt>
                <c:pt idx="115">
                  <c:v>88.07</c:v>
                </c:pt>
                <c:pt idx="116">
                  <c:v>88.29</c:v>
                </c:pt>
                <c:pt idx="117">
                  <c:v>87.94</c:v>
                </c:pt>
                <c:pt idx="118">
                  <c:v>87.95</c:v>
                </c:pt>
                <c:pt idx="119">
                  <c:v>87.95</c:v>
                </c:pt>
                <c:pt idx="120">
                  <c:v>88.15</c:v>
                </c:pt>
                <c:pt idx="121">
                  <c:v>88.21</c:v>
                </c:pt>
                <c:pt idx="122">
                  <c:v>88.43</c:v>
                </c:pt>
                <c:pt idx="123">
                  <c:v>88.35</c:v>
                </c:pt>
                <c:pt idx="124">
                  <c:v>88.09</c:v>
                </c:pt>
                <c:pt idx="125">
                  <c:v>88.26</c:v>
                </c:pt>
                <c:pt idx="126">
                  <c:v>87.82</c:v>
                </c:pt>
                <c:pt idx="127">
                  <c:v>87.9</c:v>
                </c:pt>
                <c:pt idx="128">
                  <c:v>87.68</c:v>
                </c:pt>
                <c:pt idx="129">
                  <c:v>87.51</c:v>
                </c:pt>
                <c:pt idx="130">
                  <c:v>87.09</c:v>
                </c:pt>
                <c:pt idx="131">
                  <c:v>86.82</c:v>
                </c:pt>
                <c:pt idx="132">
                  <c:v>86.86</c:v>
                </c:pt>
                <c:pt idx="133">
                  <c:v>86.02</c:v>
                </c:pt>
                <c:pt idx="134">
                  <c:v>85.56</c:v>
                </c:pt>
                <c:pt idx="135">
                  <c:v>85.36</c:v>
                </c:pt>
                <c:pt idx="136">
                  <c:v>84.92</c:v>
                </c:pt>
                <c:pt idx="137">
                  <c:v>84.18</c:v>
                </c:pt>
                <c:pt idx="138">
                  <c:v>83.68</c:v>
                </c:pt>
                <c:pt idx="139">
                  <c:v>83.37</c:v>
                </c:pt>
                <c:pt idx="140">
                  <c:v>82.76</c:v>
                </c:pt>
                <c:pt idx="141">
                  <c:v>82.24</c:v>
                </c:pt>
                <c:pt idx="142">
                  <c:v>81.790000000000006</c:v>
                </c:pt>
                <c:pt idx="143">
                  <c:v>81.400000000000006</c:v>
                </c:pt>
                <c:pt idx="144">
                  <c:v>80.510000000000005</c:v>
                </c:pt>
                <c:pt idx="145">
                  <c:v>79.94</c:v>
                </c:pt>
                <c:pt idx="146">
                  <c:v>79.61</c:v>
                </c:pt>
                <c:pt idx="147">
                  <c:v>79.08</c:v>
                </c:pt>
                <c:pt idx="148">
                  <c:v>78.489999999999995</c:v>
                </c:pt>
                <c:pt idx="149">
                  <c:v>78.09</c:v>
                </c:pt>
                <c:pt idx="150">
                  <c:v>77.61</c:v>
                </c:pt>
                <c:pt idx="151">
                  <c:v>77.12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149568"/>
        <c:axId val="105131392"/>
      </c:scatterChart>
      <c:valAx>
        <c:axId val="104840576"/>
        <c:scaling>
          <c:logBase val="10"/>
          <c:orientation val="minMax"/>
        </c:scaling>
        <c:delete val="0"/>
        <c:axPos val="b"/>
        <c:majorGridlines/>
        <c:minorGridlines/>
        <c:title>
          <c:overlay val="0"/>
        </c:title>
        <c:numFmt formatCode="0.E+00" sourceLinked="0"/>
        <c:majorTickMark val="out"/>
        <c:minorTickMark val="none"/>
        <c:tickLblPos val="nextTo"/>
        <c:crossAx val="105129472"/>
        <c:crosses val="autoZero"/>
        <c:crossBetween val="midCat"/>
      </c:valAx>
      <c:valAx>
        <c:axId val="105129472"/>
        <c:scaling>
          <c:logBase val="10"/>
          <c:orientation val="minMax"/>
        </c:scaling>
        <c:delete val="0"/>
        <c:axPos val="l"/>
        <c:majorGridlines/>
        <c:minorGridlines/>
        <c:title>
          <c:overlay val="0"/>
        </c:title>
        <c:numFmt formatCode="0.E+00" sourceLinked="0"/>
        <c:majorTickMark val="out"/>
        <c:minorTickMark val="none"/>
        <c:tickLblPos val="nextTo"/>
        <c:crossAx val="104840576"/>
        <c:crossesAt val="1.0000000000000003E-5"/>
        <c:crossBetween val="midCat"/>
      </c:valAx>
      <c:valAx>
        <c:axId val="105131392"/>
        <c:scaling>
          <c:orientation val="minMax"/>
          <c:max val="90"/>
        </c:scaling>
        <c:delete val="0"/>
        <c:axPos val="r"/>
        <c:numFmt formatCode="General" sourceLinked="1"/>
        <c:majorTickMark val="out"/>
        <c:minorTickMark val="none"/>
        <c:tickLblPos val="nextTo"/>
        <c:crossAx val="105149568"/>
        <c:crosses val="max"/>
        <c:crossBetween val="midCat"/>
      </c:valAx>
      <c:valAx>
        <c:axId val="105149568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05131392"/>
        <c:crosses val="max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ref!$B$79:$B$116</c:f>
              <c:numCache>
                <c:formatCode>General</c:formatCode>
                <c:ptCount val="3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</c:numCache>
            </c:numRef>
          </c:xVal>
          <c:yVal>
            <c:numRef>
              <c:f>ref!$C$79:$C$116</c:f>
              <c:numCache>
                <c:formatCode>General</c:formatCode>
                <c:ptCount val="38"/>
                <c:pt idx="0">
                  <c:v>86.77</c:v>
                </c:pt>
                <c:pt idx="1">
                  <c:v>108.5</c:v>
                </c:pt>
                <c:pt idx="2">
                  <c:v>135.30000000000001</c:v>
                </c:pt>
                <c:pt idx="3">
                  <c:v>169</c:v>
                </c:pt>
                <c:pt idx="4">
                  <c:v>211.3</c:v>
                </c:pt>
                <c:pt idx="5">
                  <c:v>263.8</c:v>
                </c:pt>
                <c:pt idx="6">
                  <c:v>328.8</c:v>
                </c:pt>
                <c:pt idx="7">
                  <c:v>410.5</c:v>
                </c:pt>
                <c:pt idx="8">
                  <c:v>512.6</c:v>
                </c:pt>
                <c:pt idx="9">
                  <c:v>643.4</c:v>
                </c:pt>
                <c:pt idx="10">
                  <c:v>802.4</c:v>
                </c:pt>
                <c:pt idx="11">
                  <c:v>992.6</c:v>
                </c:pt>
                <c:pt idx="12">
                  <c:v>1247</c:v>
                </c:pt>
                <c:pt idx="13">
                  <c:v>1546</c:v>
                </c:pt>
                <c:pt idx="14">
                  <c:v>1935</c:v>
                </c:pt>
                <c:pt idx="15">
                  <c:v>2396</c:v>
                </c:pt>
                <c:pt idx="16">
                  <c:v>2995</c:v>
                </c:pt>
                <c:pt idx="17">
                  <c:v>3708</c:v>
                </c:pt>
                <c:pt idx="18">
                  <c:v>4532</c:v>
                </c:pt>
                <c:pt idx="19">
                  <c:v>5634</c:v>
                </c:pt>
                <c:pt idx="20">
                  <c:v>6943</c:v>
                </c:pt>
                <c:pt idx="21">
                  <c:v>8546</c:v>
                </c:pt>
                <c:pt idx="22">
                  <c:v>10570</c:v>
                </c:pt>
                <c:pt idx="23">
                  <c:v>12950</c:v>
                </c:pt>
                <c:pt idx="24">
                  <c:v>15730</c:v>
                </c:pt>
                <c:pt idx="25">
                  <c:v>19350</c:v>
                </c:pt>
                <c:pt idx="26">
                  <c:v>23560</c:v>
                </c:pt>
                <c:pt idx="27">
                  <c:v>28960</c:v>
                </c:pt>
                <c:pt idx="28">
                  <c:v>35180</c:v>
                </c:pt>
                <c:pt idx="29">
                  <c:v>42830</c:v>
                </c:pt>
                <c:pt idx="30">
                  <c:v>51980</c:v>
                </c:pt>
                <c:pt idx="31">
                  <c:v>63320</c:v>
                </c:pt>
                <c:pt idx="32">
                  <c:v>76970</c:v>
                </c:pt>
                <c:pt idx="33">
                  <c:v>93470</c:v>
                </c:pt>
                <c:pt idx="34" formatCode="0.00E+00">
                  <c:v>113400</c:v>
                </c:pt>
                <c:pt idx="35" formatCode="0.00E+00">
                  <c:v>137600</c:v>
                </c:pt>
                <c:pt idx="36" formatCode="0.00E+00">
                  <c:v>166800</c:v>
                </c:pt>
                <c:pt idx="37" formatCode="0.00E+00">
                  <c:v>201500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16320"/>
        <c:axId val="105018112"/>
      </c:scatterChart>
      <c:scatterChart>
        <c:scatterStyle val="smoothMarker"/>
        <c:varyColors val="0"/>
        <c:ser>
          <c:idx val="1"/>
          <c:order val="1"/>
          <c:marker>
            <c:symbol val="none"/>
          </c:marker>
          <c:xVal>
            <c:numRef>
              <c:f>'P1'!$B$79:$B$116</c:f>
              <c:numCache>
                <c:formatCode>General</c:formatCode>
                <c:ptCount val="38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</c:numCache>
            </c:numRef>
          </c:xVal>
          <c:yVal>
            <c:numRef>
              <c:f>'P1'!$D$79:$D$116</c:f>
              <c:numCache>
                <c:formatCode>General</c:formatCode>
                <c:ptCount val="38"/>
                <c:pt idx="1">
                  <c:v>86.42</c:v>
                </c:pt>
                <c:pt idx="2">
                  <c:v>85.92</c:v>
                </c:pt>
                <c:pt idx="3">
                  <c:v>85.41</c:v>
                </c:pt>
                <c:pt idx="4">
                  <c:v>84.89</c:v>
                </c:pt>
                <c:pt idx="5">
                  <c:v>84.31</c:v>
                </c:pt>
                <c:pt idx="6">
                  <c:v>83.9</c:v>
                </c:pt>
                <c:pt idx="7">
                  <c:v>83.45</c:v>
                </c:pt>
                <c:pt idx="8">
                  <c:v>82.96</c:v>
                </c:pt>
                <c:pt idx="9">
                  <c:v>82.23</c:v>
                </c:pt>
                <c:pt idx="10">
                  <c:v>81.62</c:v>
                </c:pt>
                <c:pt idx="11">
                  <c:v>81.040000000000006</c:v>
                </c:pt>
                <c:pt idx="12">
                  <c:v>80.209999999999994</c:v>
                </c:pt>
                <c:pt idx="13">
                  <c:v>79.62</c:v>
                </c:pt>
                <c:pt idx="14">
                  <c:v>79.150000000000006</c:v>
                </c:pt>
                <c:pt idx="15">
                  <c:v>78.36</c:v>
                </c:pt>
                <c:pt idx="16">
                  <c:v>77.84</c:v>
                </c:pt>
                <c:pt idx="17">
                  <c:v>77.099999999999994</c:v>
                </c:pt>
                <c:pt idx="18">
                  <c:v>76.400000000000006</c:v>
                </c:pt>
                <c:pt idx="19">
                  <c:v>75.91</c:v>
                </c:pt>
                <c:pt idx="20">
                  <c:v>75.3</c:v>
                </c:pt>
                <c:pt idx="21">
                  <c:v>74.489999999999995</c:v>
                </c:pt>
                <c:pt idx="22">
                  <c:v>73.88</c:v>
                </c:pt>
                <c:pt idx="23">
                  <c:v>73.37</c:v>
                </c:pt>
                <c:pt idx="24">
                  <c:v>72.88</c:v>
                </c:pt>
                <c:pt idx="25">
                  <c:v>72.290000000000006</c:v>
                </c:pt>
                <c:pt idx="26">
                  <c:v>71.69</c:v>
                </c:pt>
                <c:pt idx="27">
                  <c:v>71.430000000000007</c:v>
                </c:pt>
                <c:pt idx="28">
                  <c:v>70.84</c:v>
                </c:pt>
                <c:pt idx="29">
                  <c:v>70.37</c:v>
                </c:pt>
                <c:pt idx="30">
                  <c:v>69.680000000000007</c:v>
                </c:pt>
                <c:pt idx="31">
                  <c:v>69.430000000000007</c:v>
                </c:pt>
                <c:pt idx="32">
                  <c:v>68.83</c:v>
                </c:pt>
                <c:pt idx="33">
                  <c:v>68.260000000000005</c:v>
                </c:pt>
                <c:pt idx="34">
                  <c:v>67.88</c:v>
                </c:pt>
                <c:pt idx="35">
                  <c:v>67.5</c:v>
                </c:pt>
                <c:pt idx="36">
                  <c:v>66.92</c:v>
                </c:pt>
                <c:pt idx="37">
                  <c:v>66.150000000000006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21440"/>
        <c:axId val="105019648"/>
      </c:scatterChart>
      <c:valAx>
        <c:axId val="10501632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018112"/>
        <c:crosses val="autoZero"/>
        <c:crossBetween val="midCat"/>
      </c:valAx>
      <c:valAx>
        <c:axId val="10501811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016320"/>
        <c:crosses val="autoZero"/>
        <c:crossBetween val="midCat"/>
      </c:valAx>
      <c:valAx>
        <c:axId val="1050196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05021440"/>
        <c:crosses val="max"/>
        <c:crossBetween val="midCat"/>
      </c:valAx>
      <c:valAx>
        <c:axId val="105021440"/>
        <c:scaling>
          <c:logBase val="10"/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crossAx val="105019648"/>
        <c:crosses val="max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6"/>
          <c:order val="6"/>
          <c:tx>
            <c:strRef>
              <c:f>'P1'!$D$1</c:f>
              <c:strCache>
                <c:ptCount val="1"/>
                <c:pt idx="0">
                  <c:v>P1 Phase angle</c:v>
                </c:pt>
              </c:strCache>
            </c:strRef>
          </c:tx>
          <c:spPr>
            <a:ln w="28575">
              <a:noFill/>
            </a:ln>
          </c:spPr>
          <c:xVal>
            <c:numRef>
              <c:f>'P1'!$P$3:$P$155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1E-3</c:v>
                </c:pt>
                <c:pt idx="39">
                  <c:v>1.2590000000000001E-3</c:v>
                </c:pt>
                <c:pt idx="40">
                  <c:v>1.585E-3</c:v>
                </c:pt>
                <c:pt idx="41">
                  <c:v>1.9949999999999998E-3</c:v>
                </c:pt>
                <c:pt idx="42">
                  <c:v>2.5120000000000003E-3</c:v>
                </c:pt>
                <c:pt idx="43">
                  <c:v>3.1620000000000003E-3</c:v>
                </c:pt>
                <c:pt idx="44">
                  <c:v>3.9810000000000002E-3</c:v>
                </c:pt>
                <c:pt idx="45">
                  <c:v>5.012E-3</c:v>
                </c:pt>
                <c:pt idx="46">
                  <c:v>6.3100000000000005E-3</c:v>
                </c:pt>
                <c:pt idx="47">
                  <c:v>7.9430000000000004E-3</c:v>
                </c:pt>
                <c:pt idx="48">
                  <c:v>1.0000000000000002E-2</c:v>
                </c:pt>
                <c:pt idx="49">
                  <c:v>1.2590000000000002E-2</c:v>
                </c:pt>
                <c:pt idx="50">
                  <c:v>1.585E-2</c:v>
                </c:pt>
                <c:pt idx="51">
                  <c:v>1.9950000000000002E-2</c:v>
                </c:pt>
                <c:pt idx="52">
                  <c:v>2.512E-2</c:v>
                </c:pt>
                <c:pt idx="53">
                  <c:v>3.1620000000000002E-2</c:v>
                </c:pt>
                <c:pt idx="54">
                  <c:v>3.9810000000000005E-2</c:v>
                </c:pt>
                <c:pt idx="55">
                  <c:v>5.0119999999999998E-2</c:v>
                </c:pt>
                <c:pt idx="56">
                  <c:v>6.3100000000000003E-2</c:v>
                </c:pt>
                <c:pt idx="57">
                  <c:v>7.9430000000000001E-2</c:v>
                </c:pt>
                <c:pt idx="58">
                  <c:v>0.1</c:v>
                </c:pt>
                <c:pt idx="59">
                  <c:v>0.12589999999999998</c:v>
                </c:pt>
                <c:pt idx="60">
                  <c:v>0.1585</c:v>
                </c:pt>
                <c:pt idx="61">
                  <c:v>0.19950000000000001</c:v>
                </c:pt>
                <c:pt idx="62">
                  <c:v>0.25120000000000003</c:v>
                </c:pt>
                <c:pt idx="63">
                  <c:v>0.31620000000000004</c:v>
                </c:pt>
                <c:pt idx="64">
                  <c:v>0.39810000000000001</c:v>
                </c:pt>
                <c:pt idx="65">
                  <c:v>0.50119999999999998</c:v>
                </c:pt>
                <c:pt idx="66">
                  <c:v>0.63100000000000001</c:v>
                </c:pt>
                <c:pt idx="67">
                  <c:v>0.79430000000000001</c:v>
                </c:pt>
                <c:pt idx="68">
                  <c:v>1</c:v>
                </c:pt>
                <c:pt idx="69">
                  <c:v>1.2590000000000001</c:v>
                </c:pt>
                <c:pt idx="70">
                  <c:v>1.585</c:v>
                </c:pt>
                <c:pt idx="71">
                  <c:v>1.9950000000000001</c:v>
                </c:pt>
                <c:pt idx="72">
                  <c:v>2.5120000000000005</c:v>
                </c:pt>
                <c:pt idx="73">
                  <c:v>3.1620000000000004</c:v>
                </c:pt>
                <c:pt idx="74">
                  <c:v>3.9810000000000003</c:v>
                </c:pt>
                <c:pt idx="75">
                  <c:v>5</c:v>
                </c:pt>
                <c:pt idx="76">
                  <c:v>1.4999999999999999E-4</c:v>
                </c:pt>
                <c:pt idx="77">
                  <c:v>1.8885000000000001E-4</c:v>
                </c:pt>
                <c:pt idx="78">
                  <c:v>2.3774999999999998E-4</c:v>
                </c:pt>
                <c:pt idx="79">
                  <c:v>2.9924999999999998E-4</c:v>
                </c:pt>
                <c:pt idx="80">
                  <c:v>3.768E-4</c:v>
                </c:pt>
                <c:pt idx="81">
                  <c:v>4.7430000000000004E-4</c:v>
                </c:pt>
                <c:pt idx="82">
                  <c:v>5.9714999999999996E-4</c:v>
                </c:pt>
                <c:pt idx="83">
                  <c:v>7.5179999999999995E-4</c:v>
                </c:pt>
                <c:pt idx="84">
                  <c:v>9.4649999999999997E-4</c:v>
                </c:pt>
                <c:pt idx="85">
                  <c:v>1.1914499999999999E-3</c:v>
                </c:pt>
                <c:pt idx="86">
                  <c:v>1.5E-3</c:v>
                </c:pt>
                <c:pt idx="87">
                  <c:v>1.8885000000000002E-3</c:v>
                </c:pt>
                <c:pt idx="88">
                  <c:v>2.3774999999999998E-3</c:v>
                </c:pt>
                <c:pt idx="89">
                  <c:v>2.9924999999999999E-3</c:v>
                </c:pt>
                <c:pt idx="90">
                  <c:v>3.7679999999999996E-3</c:v>
                </c:pt>
                <c:pt idx="91">
                  <c:v>4.7429999999999998E-3</c:v>
                </c:pt>
                <c:pt idx="92">
                  <c:v>5.9715000000000002E-3</c:v>
                </c:pt>
                <c:pt idx="93">
                  <c:v>7.5179999999999995E-3</c:v>
                </c:pt>
                <c:pt idx="94">
                  <c:v>9.4649999999999995E-3</c:v>
                </c:pt>
                <c:pt idx="95">
                  <c:v>1.19145E-2</c:v>
                </c:pt>
                <c:pt idx="96">
                  <c:v>1.4999999999999999E-2</c:v>
                </c:pt>
                <c:pt idx="97">
                  <c:v>1.8884999999999999E-2</c:v>
                </c:pt>
                <c:pt idx="98">
                  <c:v>2.3774999999999998E-2</c:v>
                </c:pt>
                <c:pt idx="99">
                  <c:v>2.9925E-2</c:v>
                </c:pt>
                <c:pt idx="100">
                  <c:v>3.7679999999999998E-2</c:v>
                </c:pt>
                <c:pt idx="101">
                  <c:v>4.743E-2</c:v>
                </c:pt>
                <c:pt idx="102">
                  <c:v>5.9714999999999997E-2</c:v>
                </c:pt>
                <c:pt idx="103">
                  <c:v>7.5179999999999997E-2</c:v>
                </c:pt>
                <c:pt idx="104">
                  <c:v>9.4649999999999984E-2</c:v>
                </c:pt>
                <c:pt idx="105">
                  <c:v>0.11914499999999999</c:v>
                </c:pt>
                <c:pt idx="106">
                  <c:v>0.15</c:v>
                </c:pt>
                <c:pt idx="107">
                  <c:v>0.18884999999999999</c:v>
                </c:pt>
                <c:pt idx="108">
                  <c:v>0.23774999999999999</c:v>
                </c:pt>
                <c:pt idx="109">
                  <c:v>0.29924999999999996</c:v>
                </c:pt>
                <c:pt idx="110">
                  <c:v>0.37680000000000002</c:v>
                </c:pt>
                <c:pt idx="111">
                  <c:v>0.4743</c:v>
                </c:pt>
                <c:pt idx="112">
                  <c:v>0.59714999999999996</c:v>
                </c:pt>
                <c:pt idx="113">
                  <c:v>0.75</c:v>
                </c:pt>
                <c:pt idx="114">
                  <c:v>2.0000000000000002E-5</c:v>
                </c:pt>
                <c:pt idx="115">
                  <c:v>2.5180000000000003E-5</c:v>
                </c:pt>
                <c:pt idx="116">
                  <c:v>3.1699999999999998E-5</c:v>
                </c:pt>
                <c:pt idx="117">
                  <c:v>3.9900000000000001E-5</c:v>
                </c:pt>
                <c:pt idx="118">
                  <c:v>5.024E-5</c:v>
                </c:pt>
                <c:pt idx="119">
                  <c:v>6.3240000000000011E-5</c:v>
                </c:pt>
                <c:pt idx="120">
                  <c:v>7.962E-5</c:v>
                </c:pt>
                <c:pt idx="121">
                  <c:v>1.0024E-4</c:v>
                </c:pt>
                <c:pt idx="122">
                  <c:v>1.262E-4</c:v>
                </c:pt>
                <c:pt idx="123">
                  <c:v>1.5886000000000001E-4</c:v>
                </c:pt>
                <c:pt idx="124">
                  <c:v>2.0000000000000001E-4</c:v>
                </c:pt>
                <c:pt idx="125">
                  <c:v>2.5180000000000005E-4</c:v>
                </c:pt>
                <c:pt idx="126">
                  <c:v>3.1700000000000001E-4</c:v>
                </c:pt>
                <c:pt idx="127">
                  <c:v>3.9900000000000005E-4</c:v>
                </c:pt>
                <c:pt idx="128">
                  <c:v>5.0239999999999996E-4</c:v>
                </c:pt>
                <c:pt idx="129">
                  <c:v>6.3239999999999998E-4</c:v>
                </c:pt>
                <c:pt idx="130">
                  <c:v>7.9620000000000005E-4</c:v>
                </c:pt>
                <c:pt idx="131">
                  <c:v>1.0024000000000001E-3</c:v>
                </c:pt>
                <c:pt idx="132">
                  <c:v>1.2620000000000001E-3</c:v>
                </c:pt>
                <c:pt idx="133">
                  <c:v>1.5886000000000001E-3</c:v>
                </c:pt>
                <c:pt idx="134">
                  <c:v>2E-3</c:v>
                </c:pt>
                <c:pt idx="135">
                  <c:v>2.5179999999999998E-3</c:v>
                </c:pt>
                <c:pt idx="136">
                  <c:v>3.1700000000000001E-3</c:v>
                </c:pt>
                <c:pt idx="137">
                  <c:v>3.9900000000000005E-3</c:v>
                </c:pt>
                <c:pt idx="138">
                  <c:v>5.0239999999999998E-3</c:v>
                </c:pt>
                <c:pt idx="139">
                  <c:v>6.3239999999999998E-3</c:v>
                </c:pt>
                <c:pt idx="140">
                  <c:v>7.9620000000000003E-3</c:v>
                </c:pt>
                <c:pt idx="141">
                  <c:v>1.0024E-2</c:v>
                </c:pt>
                <c:pt idx="142">
                  <c:v>1.2619999999999999E-2</c:v>
                </c:pt>
                <c:pt idx="143">
                  <c:v>1.5886000000000001E-2</c:v>
                </c:pt>
                <c:pt idx="144">
                  <c:v>0.02</c:v>
                </c:pt>
                <c:pt idx="145">
                  <c:v>2.5180000000000001E-2</c:v>
                </c:pt>
                <c:pt idx="146">
                  <c:v>3.1699999999999999E-2</c:v>
                </c:pt>
                <c:pt idx="147">
                  <c:v>3.9899999999999998E-2</c:v>
                </c:pt>
                <c:pt idx="148">
                  <c:v>5.024E-2</c:v>
                </c:pt>
                <c:pt idx="149">
                  <c:v>6.3240000000000005E-2</c:v>
                </c:pt>
                <c:pt idx="150">
                  <c:v>7.962000000000001E-2</c:v>
                </c:pt>
                <c:pt idx="151">
                  <c:v>0.1</c:v>
                </c:pt>
              </c:numCache>
            </c:numRef>
          </c:xVal>
          <c:yVal>
            <c:numRef>
              <c:f>'P1'!$D$3:$D$155</c:f>
              <c:numCache>
                <c:formatCode>General</c:formatCode>
                <c:ptCount val="153"/>
                <c:pt idx="1">
                  <c:v>73.53</c:v>
                </c:pt>
                <c:pt idx="2">
                  <c:v>72.7</c:v>
                </c:pt>
                <c:pt idx="3">
                  <c:v>71.81</c:v>
                </c:pt>
                <c:pt idx="4">
                  <c:v>71.09</c:v>
                </c:pt>
                <c:pt idx="5">
                  <c:v>70.27</c:v>
                </c:pt>
                <c:pt idx="6">
                  <c:v>69.67</c:v>
                </c:pt>
                <c:pt idx="7">
                  <c:v>69.36</c:v>
                </c:pt>
                <c:pt idx="8">
                  <c:v>69.069999999999993</c:v>
                </c:pt>
                <c:pt idx="9">
                  <c:v>68.290000000000006</c:v>
                </c:pt>
                <c:pt idx="10">
                  <c:v>67.45</c:v>
                </c:pt>
                <c:pt idx="11">
                  <c:v>67.19</c:v>
                </c:pt>
                <c:pt idx="12">
                  <c:v>65.91</c:v>
                </c:pt>
                <c:pt idx="13">
                  <c:v>65.5</c:v>
                </c:pt>
                <c:pt idx="14">
                  <c:v>65.61</c:v>
                </c:pt>
                <c:pt idx="15">
                  <c:v>64.569999999999993</c:v>
                </c:pt>
                <c:pt idx="16">
                  <c:v>64.489999999999995</c:v>
                </c:pt>
                <c:pt idx="17">
                  <c:v>63.65</c:v>
                </c:pt>
                <c:pt idx="18">
                  <c:v>62.74</c:v>
                </c:pt>
                <c:pt idx="19">
                  <c:v>62.58</c:v>
                </c:pt>
                <c:pt idx="20">
                  <c:v>62.4</c:v>
                </c:pt>
                <c:pt idx="21">
                  <c:v>61.08</c:v>
                </c:pt>
                <c:pt idx="22">
                  <c:v>60.92</c:v>
                </c:pt>
                <c:pt idx="23">
                  <c:v>60.26</c:v>
                </c:pt>
                <c:pt idx="24">
                  <c:v>59.7</c:v>
                </c:pt>
                <c:pt idx="25">
                  <c:v>59.66</c:v>
                </c:pt>
                <c:pt idx="26">
                  <c:v>58.74</c:v>
                </c:pt>
                <c:pt idx="27">
                  <c:v>58.87</c:v>
                </c:pt>
                <c:pt idx="28">
                  <c:v>57.89</c:v>
                </c:pt>
                <c:pt idx="29">
                  <c:v>58.1</c:v>
                </c:pt>
                <c:pt idx="30">
                  <c:v>57.77</c:v>
                </c:pt>
                <c:pt idx="31">
                  <c:v>57.46</c:v>
                </c:pt>
                <c:pt idx="32">
                  <c:v>57.16</c:v>
                </c:pt>
                <c:pt idx="33">
                  <c:v>56.91</c:v>
                </c:pt>
                <c:pt idx="34">
                  <c:v>56.47</c:v>
                </c:pt>
                <c:pt idx="35">
                  <c:v>58.13</c:v>
                </c:pt>
                <c:pt idx="36">
                  <c:v>56.1</c:v>
                </c:pt>
                <c:pt idx="39">
                  <c:v>81.03</c:v>
                </c:pt>
                <c:pt idx="40">
                  <c:v>80.290000000000006</c:v>
                </c:pt>
                <c:pt idx="41">
                  <c:v>79.459999999999994</c:v>
                </c:pt>
                <c:pt idx="42">
                  <c:v>78.599999999999994</c:v>
                </c:pt>
                <c:pt idx="43">
                  <c:v>77.87</c:v>
                </c:pt>
                <c:pt idx="44">
                  <c:v>77.45</c:v>
                </c:pt>
                <c:pt idx="45">
                  <c:v>77.09</c:v>
                </c:pt>
                <c:pt idx="46">
                  <c:v>76.540000000000006</c:v>
                </c:pt>
                <c:pt idx="47">
                  <c:v>75.459999999999994</c:v>
                </c:pt>
                <c:pt idx="48">
                  <c:v>74.81</c:v>
                </c:pt>
                <c:pt idx="49">
                  <c:v>74.25</c:v>
                </c:pt>
                <c:pt idx="50">
                  <c:v>72.97</c:v>
                </c:pt>
                <c:pt idx="51">
                  <c:v>72.290000000000006</c:v>
                </c:pt>
                <c:pt idx="52">
                  <c:v>72.290000000000006</c:v>
                </c:pt>
                <c:pt idx="53">
                  <c:v>71.040000000000006</c:v>
                </c:pt>
                <c:pt idx="54">
                  <c:v>70.95</c:v>
                </c:pt>
                <c:pt idx="55">
                  <c:v>70.28</c:v>
                </c:pt>
                <c:pt idx="56">
                  <c:v>69.28</c:v>
                </c:pt>
                <c:pt idx="57">
                  <c:v>69.16</c:v>
                </c:pt>
                <c:pt idx="58">
                  <c:v>68.87</c:v>
                </c:pt>
                <c:pt idx="59">
                  <c:v>67.64</c:v>
                </c:pt>
                <c:pt idx="60">
                  <c:v>67.78</c:v>
                </c:pt>
                <c:pt idx="61">
                  <c:v>66.77</c:v>
                </c:pt>
                <c:pt idx="62">
                  <c:v>66.16</c:v>
                </c:pt>
                <c:pt idx="63">
                  <c:v>66.33</c:v>
                </c:pt>
                <c:pt idx="64">
                  <c:v>65.459999999999994</c:v>
                </c:pt>
                <c:pt idx="65">
                  <c:v>64.849999999999994</c:v>
                </c:pt>
                <c:pt idx="66">
                  <c:v>64.53</c:v>
                </c:pt>
                <c:pt idx="67">
                  <c:v>64.09</c:v>
                </c:pt>
                <c:pt idx="68">
                  <c:v>63.65</c:v>
                </c:pt>
                <c:pt idx="69">
                  <c:v>63.21</c:v>
                </c:pt>
                <c:pt idx="70">
                  <c:v>62.69</c:v>
                </c:pt>
                <c:pt idx="71">
                  <c:v>62.22</c:v>
                </c:pt>
                <c:pt idx="72">
                  <c:v>61.69</c:v>
                </c:pt>
                <c:pt idx="73">
                  <c:v>61.66</c:v>
                </c:pt>
                <c:pt idx="74">
                  <c:v>60.75</c:v>
                </c:pt>
                <c:pt idx="75">
                  <c:v>58.99</c:v>
                </c:pt>
                <c:pt idx="77">
                  <c:v>86.42</c:v>
                </c:pt>
                <c:pt idx="78">
                  <c:v>85.92</c:v>
                </c:pt>
                <c:pt idx="79">
                  <c:v>85.41</c:v>
                </c:pt>
                <c:pt idx="80">
                  <c:v>84.89</c:v>
                </c:pt>
                <c:pt idx="81">
                  <c:v>84.31</c:v>
                </c:pt>
                <c:pt idx="82">
                  <c:v>83.9</c:v>
                </c:pt>
                <c:pt idx="83">
                  <c:v>83.45</c:v>
                </c:pt>
                <c:pt idx="84">
                  <c:v>82.96</c:v>
                </c:pt>
                <c:pt idx="85">
                  <c:v>82.23</c:v>
                </c:pt>
                <c:pt idx="86">
                  <c:v>81.62</c:v>
                </c:pt>
                <c:pt idx="87">
                  <c:v>81.040000000000006</c:v>
                </c:pt>
                <c:pt idx="88">
                  <c:v>80.209999999999994</c:v>
                </c:pt>
                <c:pt idx="89">
                  <c:v>79.62</c:v>
                </c:pt>
                <c:pt idx="90">
                  <c:v>79.150000000000006</c:v>
                </c:pt>
                <c:pt idx="91">
                  <c:v>78.36</c:v>
                </c:pt>
                <c:pt idx="92">
                  <c:v>77.84</c:v>
                </c:pt>
                <c:pt idx="93">
                  <c:v>77.099999999999994</c:v>
                </c:pt>
                <c:pt idx="94">
                  <c:v>76.400000000000006</c:v>
                </c:pt>
                <c:pt idx="95">
                  <c:v>75.91</c:v>
                </c:pt>
                <c:pt idx="96">
                  <c:v>75.3</c:v>
                </c:pt>
                <c:pt idx="97">
                  <c:v>74.489999999999995</c:v>
                </c:pt>
                <c:pt idx="98">
                  <c:v>73.88</c:v>
                </c:pt>
                <c:pt idx="99">
                  <c:v>73.37</c:v>
                </c:pt>
                <c:pt idx="100">
                  <c:v>72.88</c:v>
                </c:pt>
                <c:pt idx="101">
                  <c:v>72.290000000000006</c:v>
                </c:pt>
                <c:pt idx="102">
                  <c:v>71.69</c:v>
                </c:pt>
                <c:pt idx="103">
                  <c:v>71.430000000000007</c:v>
                </c:pt>
                <c:pt idx="104">
                  <c:v>70.84</c:v>
                </c:pt>
                <c:pt idx="105">
                  <c:v>70.37</c:v>
                </c:pt>
                <c:pt idx="106">
                  <c:v>69.680000000000007</c:v>
                </c:pt>
                <c:pt idx="107">
                  <c:v>69.430000000000007</c:v>
                </c:pt>
                <c:pt idx="108">
                  <c:v>68.83</c:v>
                </c:pt>
                <c:pt idx="109">
                  <c:v>68.260000000000005</c:v>
                </c:pt>
                <c:pt idx="110">
                  <c:v>67.88</c:v>
                </c:pt>
                <c:pt idx="111">
                  <c:v>67.5</c:v>
                </c:pt>
                <c:pt idx="112">
                  <c:v>66.92</c:v>
                </c:pt>
                <c:pt idx="113">
                  <c:v>66.150000000000006</c:v>
                </c:pt>
                <c:pt idx="115">
                  <c:v>89.06</c:v>
                </c:pt>
                <c:pt idx="116">
                  <c:v>88.72</c:v>
                </c:pt>
                <c:pt idx="117">
                  <c:v>88.59</c:v>
                </c:pt>
                <c:pt idx="118">
                  <c:v>88.65</c:v>
                </c:pt>
                <c:pt idx="119">
                  <c:v>88.54</c:v>
                </c:pt>
                <c:pt idx="120">
                  <c:v>88.08</c:v>
                </c:pt>
                <c:pt idx="121">
                  <c:v>87.24</c:v>
                </c:pt>
                <c:pt idx="122">
                  <c:v>86.51</c:v>
                </c:pt>
                <c:pt idx="123">
                  <c:v>86.36</c:v>
                </c:pt>
                <c:pt idx="124">
                  <c:v>86.07</c:v>
                </c:pt>
                <c:pt idx="125">
                  <c:v>85.47</c:v>
                </c:pt>
                <c:pt idx="126">
                  <c:v>85.9</c:v>
                </c:pt>
                <c:pt idx="127">
                  <c:v>85.23</c:v>
                </c:pt>
                <c:pt idx="128">
                  <c:v>83.96</c:v>
                </c:pt>
                <c:pt idx="129">
                  <c:v>84.04</c:v>
                </c:pt>
                <c:pt idx="130">
                  <c:v>83.02</c:v>
                </c:pt>
                <c:pt idx="131">
                  <c:v>82.79</c:v>
                </c:pt>
                <c:pt idx="132">
                  <c:v>82.72</c:v>
                </c:pt>
                <c:pt idx="133">
                  <c:v>81.569999999999993</c:v>
                </c:pt>
                <c:pt idx="134">
                  <c:v>80.680000000000007</c:v>
                </c:pt>
                <c:pt idx="135">
                  <c:v>80.400000000000006</c:v>
                </c:pt>
                <c:pt idx="136">
                  <c:v>79.98</c:v>
                </c:pt>
                <c:pt idx="137">
                  <c:v>78.930000000000007</c:v>
                </c:pt>
                <c:pt idx="138">
                  <c:v>78.819999999999993</c:v>
                </c:pt>
                <c:pt idx="139">
                  <c:v>77.92</c:v>
                </c:pt>
                <c:pt idx="140">
                  <c:v>77.66</c:v>
                </c:pt>
                <c:pt idx="141">
                  <c:v>76.709999999999994</c:v>
                </c:pt>
                <c:pt idx="142">
                  <c:v>76.81</c:v>
                </c:pt>
                <c:pt idx="143">
                  <c:v>75.849999999999994</c:v>
                </c:pt>
                <c:pt idx="144">
                  <c:v>75.56</c:v>
                </c:pt>
                <c:pt idx="145">
                  <c:v>74.739999999999995</c:v>
                </c:pt>
                <c:pt idx="146">
                  <c:v>74.19</c:v>
                </c:pt>
                <c:pt idx="147">
                  <c:v>73.66</c:v>
                </c:pt>
                <c:pt idx="148">
                  <c:v>73.08</c:v>
                </c:pt>
                <c:pt idx="149">
                  <c:v>72.61</c:v>
                </c:pt>
                <c:pt idx="150">
                  <c:v>72.040000000000006</c:v>
                </c:pt>
                <c:pt idx="151">
                  <c:v>71.34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'P1'!$P$1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'P1'!$P$3:$P$155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1E-3</c:v>
                </c:pt>
                <c:pt idx="39">
                  <c:v>1.2590000000000001E-3</c:v>
                </c:pt>
                <c:pt idx="40">
                  <c:v>1.585E-3</c:v>
                </c:pt>
                <c:pt idx="41">
                  <c:v>1.9949999999999998E-3</c:v>
                </c:pt>
                <c:pt idx="42">
                  <c:v>2.5120000000000003E-3</c:v>
                </c:pt>
                <c:pt idx="43">
                  <c:v>3.1620000000000003E-3</c:v>
                </c:pt>
                <c:pt idx="44">
                  <c:v>3.9810000000000002E-3</c:v>
                </c:pt>
                <c:pt idx="45">
                  <c:v>5.012E-3</c:v>
                </c:pt>
                <c:pt idx="46">
                  <c:v>6.3100000000000005E-3</c:v>
                </c:pt>
                <c:pt idx="47">
                  <c:v>7.9430000000000004E-3</c:v>
                </c:pt>
                <c:pt idx="48">
                  <c:v>1.0000000000000002E-2</c:v>
                </c:pt>
                <c:pt idx="49">
                  <c:v>1.2590000000000002E-2</c:v>
                </c:pt>
                <c:pt idx="50">
                  <c:v>1.585E-2</c:v>
                </c:pt>
                <c:pt idx="51">
                  <c:v>1.9950000000000002E-2</c:v>
                </c:pt>
                <c:pt idx="52">
                  <c:v>2.512E-2</c:v>
                </c:pt>
                <c:pt idx="53">
                  <c:v>3.1620000000000002E-2</c:v>
                </c:pt>
                <c:pt idx="54">
                  <c:v>3.9810000000000005E-2</c:v>
                </c:pt>
                <c:pt idx="55">
                  <c:v>5.0119999999999998E-2</c:v>
                </c:pt>
                <c:pt idx="56">
                  <c:v>6.3100000000000003E-2</c:v>
                </c:pt>
                <c:pt idx="57">
                  <c:v>7.9430000000000001E-2</c:v>
                </c:pt>
                <c:pt idx="58">
                  <c:v>0.1</c:v>
                </c:pt>
                <c:pt idx="59">
                  <c:v>0.12589999999999998</c:v>
                </c:pt>
                <c:pt idx="60">
                  <c:v>0.1585</c:v>
                </c:pt>
                <c:pt idx="61">
                  <c:v>0.19950000000000001</c:v>
                </c:pt>
                <c:pt idx="62">
                  <c:v>0.25120000000000003</c:v>
                </c:pt>
                <c:pt idx="63">
                  <c:v>0.31620000000000004</c:v>
                </c:pt>
                <c:pt idx="64">
                  <c:v>0.39810000000000001</c:v>
                </c:pt>
                <c:pt idx="65">
                  <c:v>0.50119999999999998</c:v>
                </c:pt>
                <c:pt idx="66">
                  <c:v>0.63100000000000001</c:v>
                </c:pt>
                <c:pt idx="67">
                  <c:v>0.79430000000000001</c:v>
                </c:pt>
                <c:pt idx="68">
                  <c:v>1</c:v>
                </c:pt>
                <c:pt idx="69">
                  <c:v>1.2590000000000001</c:v>
                </c:pt>
                <c:pt idx="70">
                  <c:v>1.585</c:v>
                </c:pt>
                <c:pt idx="71">
                  <c:v>1.9950000000000001</c:v>
                </c:pt>
                <c:pt idx="72">
                  <c:v>2.5120000000000005</c:v>
                </c:pt>
                <c:pt idx="73">
                  <c:v>3.1620000000000004</c:v>
                </c:pt>
                <c:pt idx="74">
                  <c:v>3.9810000000000003</c:v>
                </c:pt>
                <c:pt idx="75">
                  <c:v>5</c:v>
                </c:pt>
                <c:pt idx="76">
                  <c:v>1.4999999999999999E-4</c:v>
                </c:pt>
                <c:pt idx="77">
                  <c:v>1.8885000000000001E-4</c:v>
                </c:pt>
                <c:pt idx="78">
                  <c:v>2.3774999999999998E-4</c:v>
                </c:pt>
                <c:pt idx="79">
                  <c:v>2.9924999999999998E-4</c:v>
                </c:pt>
                <c:pt idx="80">
                  <c:v>3.768E-4</c:v>
                </c:pt>
                <c:pt idx="81">
                  <c:v>4.7430000000000004E-4</c:v>
                </c:pt>
                <c:pt idx="82">
                  <c:v>5.9714999999999996E-4</c:v>
                </c:pt>
                <c:pt idx="83">
                  <c:v>7.5179999999999995E-4</c:v>
                </c:pt>
                <c:pt idx="84">
                  <c:v>9.4649999999999997E-4</c:v>
                </c:pt>
                <c:pt idx="85">
                  <c:v>1.1914499999999999E-3</c:v>
                </c:pt>
                <c:pt idx="86">
                  <c:v>1.5E-3</c:v>
                </c:pt>
                <c:pt idx="87">
                  <c:v>1.8885000000000002E-3</c:v>
                </c:pt>
                <c:pt idx="88">
                  <c:v>2.3774999999999998E-3</c:v>
                </c:pt>
                <c:pt idx="89">
                  <c:v>2.9924999999999999E-3</c:v>
                </c:pt>
                <c:pt idx="90">
                  <c:v>3.7679999999999996E-3</c:v>
                </c:pt>
                <c:pt idx="91">
                  <c:v>4.7429999999999998E-3</c:v>
                </c:pt>
                <c:pt idx="92">
                  <c:v>5.9715000000000002E-3</c:v>
                </c:pt>
                <c:pt idx="93">
                  <c:v>7.5179999999999995E-3</c:v>
                </c:pt>
                <c:pt idx="94">
                  <c:v>9.4649999999999995E-3</c:v>
                </c:pt>
                <c:pt idx="95">
                  <c:v>1.19145E-2</c:v>
                </c:pt>
                <c:pt idx="96">
                  <c:v>1.4999999999999999E-2</c:v>
                </c:pt>
                <c:pt idx="97">
                  <c:v>1.8884999999999999E-2</c:v>
                </c:pt>
                <c:pt idx="98">
                  <c:v>2.3774999999999998E-2</c:v>
                </c:pt>
                <c:pt idx="99">
                  <c:v>2.9925E-2</c:v>
                </c:pt>
                <c:pt idx="100">
                  <c:v>3.7679999999999998E-2</c:v>
                </c:pt>
                <c:pt idx="101">
                  <c:v>4.743E-2</c:v>
                </c:pt>
                <c:pt idx="102">
                  <c:v>5.9714999999999997E-2</c:v>
                </c:pt>
                <c:pt idx="103">
                  <c:v>7.5179999999999997E-2</c:v>
                </c:pt>
                <c:pt idx="104">
                  <c:v>9.4649999999999984E-2</c:v>
                </c:pt>
                <c:pt idx="105">
                  <c:v>0.11914499999999999</c:v>
                </c:pt>
                <c:pt idx="106">
                  <c:v>0.15</c:v>
                </c:pt>
                <c:pt idx="107">
                  <c:v>0.18884999999999999</c:v>
                </c:pt>
                <c:pt idx="108">
                  <c:v>0.23774999999999999</c:v>
                </c:pt>
                <c:pt idx="109">
                  <c:v>0.29924999999999996</c:v>
                </c:pt>
                <c:pt idx="110">
                  <c:v>0.37680000000000002</c:v>
                </c:pt>
                <c:pt idx="111">
                  <c:v>0.4743</c:v>
                </c:pt>
                <c:pt idx="112">
                  <c:v>0.59714999999999996</c:v>
                </c:pt>
                <c:pt idx="113">
                  <c:v>0.75</c:v>
                </c:pt>
                <c:pt idx="114">
                  <c:v>2.0000000000000002E-5</c:v>
                </c:pt>
                <c:pt idx="115">
                  <c:v>2.5180000000000003E-5</c:v>
                </c:pt>
                <c:pt idx="116">
                  <c:v>3.1699999999999998E-5</c:v>
                </c:pt>
                <c:pt idx="117">
                  <c:v>3.9900000000000001E-5</c:v>
                </c:pt>
                <c:pt idx="118">
                  <c:v>5.024E-5</c:v>
                </c:pt>
                <c:pt idx="119">
                  <c:v>6.3240000000000011E-5</c:v>
                </c:pt>
                <c:pt idx="120">
                  <c:v>7.962E-5</c:v>
                </c:pt>
                <c:pt idx="121">
                  <c:v>1.0024E-4</c:v>
                </c:pt>
                <c:pt idx="122">
                  <c:v>1.262E-4</c:v>
                </c:pt>
                <c:pt idx="123">
                  <c:v>1.5886000000000001E-4</c:v>
                </c:pt>
                <c:pt idx="124">
                  <c:v>2.0000000000000001E-4</c:v>
                </c:pt>
                <c:pt idx="125">
                  <c:v>2.5180000000000005E-4</c:v>
                </c:pt>
                <c:pt idx="126">
                  <c:v>3.1700000000000001E-4</c:v>
                </c:pt>
                <c:pt idx="127">
                  <c:v>3.9900000000000005E-4</c:v>
                </c:pt>
                <c:pt idx="128">
                  <c:v>5.0239999999999996E-4</c:v>
                </c:pt>
                <c:pt idx="129">
                  <c:v>6.3239999999999998E-4</c:v>
                </c:pt>
                <c:pt idx="130">
                  <c:v>7.9620000000000005E-4</c:v>
                </c:pt>
                <c:pt idx="131">
                  <c:v>1.0024000000000001E-3</c:v>
                </c:pt>
                <c:pt idx="132">
                  <c:v>1.2620000000000001E-3</c:v>
                </c:pt>
                <c:pt idx="133">
                  <c:v>1.5886000000000001E-3</c:v>
                </c:pt>
                <c:pt idx="134">
                  <c:v>2E-3</c:v>
                </c:pt>
                <c:pt idx="135">
                  <c:v>2.5179999999999998E-3</c:v>
                </c:pt>
                <c:pt idx="136">
                  <c:v>3.1700000000000001E-3</c:v>
                </c:pt>
                <c:pt idx="137">
                  <c:v>3.9900000000000005E-3</c:v>
                </c:pt>
                <c:pt idx="138">
                  <c:v>5.0239999999999998E-3</c:v>
                </c:pt>
                <c:pt idx="139">
                  <c:v>6.3239999999999998E-3</c:v>
                </c:pt>
                <c:pt idx="140">
                  <c:v>7.9620000000000003E-3</c:v>
                </c:pt>
                <c:pt idx="141">
                  <c:v>1.0024E-2</c:v>
                </c:pt>
                <c:pt idx="142">
                  <c:v>1.2619999999999999E-2</c:v>
                </c:pt>
                <c:pt idx="143">
                  <c:v>1.5886000000000001E-2</c:v>
                </c:pt>
                <c:pt idx="144">
                  <c:v>0.02</c:v>
                </c:pt>
                <c:pt idx="145">
                  <c:v>2.5180000000000001E-2</c:v>
                </c:pt>
                <c:pt idx="146">
                  <c:v>3.1699999999999999E-2</c:v>
                </c:pt>
                <c:pt idx="147">
                  <c:v>3.9899999999999998E-2</c:v>
                </c:pt>
                <c:pt idx="148">
                  <c:v>5.024E-2</c:v>
                </c:pt>
                <c:pt idx="149">
                  <c:v>6.3240000000000005E-2</c:v>
                </c:pt>
                <c:pt idx="150">
                  <c:v>7.962000000000001E-2</c:v>
                </c:pt>
                <c:pt idx="151">
                  <c:v>0.1</c:v>
                </c:pt>
              </c:numCache>
            </c:numRef>
          </c:xVal>
          <c:yVal>
            <c:numRef>
              <c:f>'P1'!$C$3:$C$155</c:f>
              <c:numCache>
                <c:formatCode>General</c:formatCode>
                <c:ptCount val="153"/>
                <c:pt idx="0">
                  <c:v>26120</c:v>
                </c:pt>
                <c:pt idx="1">
                  <c:v>32040</c:v>
                </c:pt>
                <c:pt idx="2">
                  <c:v>38890</c:v>
                </c:pt>
                <c:pt idx="3">
                  <c:v>47000</c:v>
                </c:pt>
                <c:pt idx="4">
                  <c:v>56690</c:v>
                </c:pt>
                <c:pt idx="5">
                  <c:v>67790</c:v>
                </c:pt>
                <c:pt idx="6">
                  <c:v>81060</c:v>
                </c:pt>
                <c:pt idx="7">
                  <c:v>96650</c:v>
                </c:pt>
                <c:pt idx="8" formatCode="0.00E+00">
                  <c:v>115800</c:v>
                </c:pt>
                <c:pt idx="9" formatCode="0.00E+00">
                  <c:v>138200</c:v>
                </c:pt>
                <c:pt idx="10" formatCode="0.00E+00">
                  <c:v>162300</c:v>
                </c:pt>
                <c:pt idx="11" formatCode="0.00E+00">
                  <c:v>192900</c:v>
                </c:pt>
                <c:pt idx="12" formatCode="0.00E+00">
                  <c:v>228400</c:v>
                </c:pt>
                <c:pt idx="13" formatCode="0.00E+00">
                  <c:v>273500</c:v>
                </c:pt>
                <c:pt idx="14" formatCode="0.00E+00">
                  <c:v>322600</c:v>
                </c:pt>
                <c:pt idx="15" formatCode="0.00E+00">
                  <c:v>378100</c:v>
                </c:pt>
                <c:pt idx="16" formatCode="0.00E+00">
                  <c:v>448900</c:v>
                </c:pt>
                <c:pt idx="17" formatCode="0.00E+00">
                  <c:v>526300</c:v>
                </c:pt>
                <c:pt idx="18" formatCode="0.00E+00">
                  <c:v>619200</c:v>
                </c:pt>
                <c:pt idx="19" formatCode="0.00E+00">
                  <c:v>720800</c:v>
                </c:pt>
                <c:pt idx="20" formatCode="0.00E+00">
                  <c:v>840200</c:v>
                </c:pt>
                <c:pt idx="21" formatCode="0.00E+00">
                  <c:v>986600</c:v>
                </c:pt>
                <c:pt idx="22" formatCode="0.00E+00">
                  <c:v>1153000</c:v>
                </c:pt>
                <c:pt idx="23" formatCode="0.00E+00">
                  <c:v>1358000</c:v>
                </c:pt>
                <c:pt idx="24" formatCode="0.00E+00">
                  <c:v>1568000</c:v>
                </c:pt>
                <c:pt idx="25" formatCode="0.00E+00">
                  <c:v>1839000</c:v>
                </c:pt>
                <c:pt idx="26" formatCode="0.00E+00">
                  <c:v>2108000</c:v>
                </c:pt>
                <c:pt idx="27" formatCode="0.00E+00">
                  <c:v>2466000</c:v>
                </c:pt>
                <c:pt idx="28" formatCode="0.00E+00">
                  <c:v>2846000</c:v>
                </c:pt>
                <c:pt idx="29" formatCode="0.00E+00">
                  <c:v>3301000</c:v>
                </c:pt>
                <c:pt idx="30" formatCode="0.00E+00">
                  <c:v>3816000</c:v>
                </c:pt>
                <c:pt idx="31" formatCode="0.00E+00">
                  <c:v>4406000</c:v>
                </c:pt>
                <c:pt idx="32" formatCode="0.00E+00">
                  <c:v>5080000</c:v>
                </c:pt>
                <c:pt idx="33" formatCode="0.00E+00">
                  <c:v>5843000</c:v>
                </c:pt>
                <c:pt idx="34" formatCode="0.00E+00">
                  <c:v>6667000</c:v>
                </c:pt>
                <c:pt idx="35" formatCode="0.00E+00">
                  <c:v>7598000</c:v>
                </c:pt>
                <c:pt idx="36" formatCode="0.00E+00">
                  <c:v>8787000</c:v>
                </c:pt>
                <c:pt idx="37" formatCode="0.00E+00">
                  <c:v>8799000</c:v>
                </c:pt>
                <c:pt idx="38">
                  <c:v>3603</c:v>
                </c:pt>
                <c:pt idx="39">
                  <c:v>4511</c:v>
                </c:pt>
                <c:pt idx="40">
                  <c:v>5593</c:v>
                </c:pt>
                <c:pt idx="41">
                  <c:v>6913</c:v>
                </c:pt>
                <c:pt idx="42">
                  <c:v>8488</c:v>
                </c:pt>
                <c:pt idx="43">
                  <c:v>10350</c:v>
                </c:pt>
                <c:pt idx="44">
                  <c:v>12630</c:v>
                </c:pt>
                <c:pt idx="45">
                  <c:v>15410</c:v>
                </c:pt>
                <c:pt idx="46">
                  <c:v>18840</c:v>
                </c:pt>
                <c:pt idx="47">
                  <c:v>22840</c:v>
                </c:pt>
                <c:pt idx="48">
                  <c:v>27360</c:v>
                </c:pt>
                <c:pt idx="49">
                  <c:v>33280</c:v>
                </c:pt>
                <c:pt idx="50">
                  <c:v>39940</c:v>
                </c:pt>
                <c:pt idx="51">
                  <c:v>48810</c:v>
                </c:pt>
                <c:pt idx="52">
                  <c:v>58680</c:v>
                </c:pt>
                <c:pt idx="53">
                  <c:v>69820</c:v>
                </c:pt>
                <c:pt idx="54">
                  <c:v>84280</c:v>
                </c:pt>
                <c:pt idx="55" formatCode="0.00E+00">
                  <c:v>100400</c:v>
                </c:pt>
                <c:pt idx="56" formatCode="0.00E+00">
                  <c:v>120700</c:v>
                </c:pt>
                <c:pt idx="57" formatCode="0.00E+00">
                  <c:v>143200</c:v>
                </c:pt>
                <c:pt idx="58" formatCode="0.00E+00">
                  <c:v>168900</c:v>
                </c:pt>
                <c:pt idx="59" formatCode="0.00E+00">
                  <c:v>201300</c:v>
                </c:pt>
                <c:pt idx="60" formatCode="0.00E+00">
                  <c:v>242500</c:v>
                </c:pt>
                <c:pt idx="61" formatCode="0.00E+00">
                  <c:v>285600</c:v>
                </c:pt>
                <c:pt idx="62" formatCode="0.00E+00">
                  <c:v>340000</c:v>
                </c:pt>
                <c:pt idx="63" formatCode="0.00E+00">
                  <c:v>404100</c:v>
                </c:pt>
                <c:pt idx="64" formatCode="0.00E+00">
                  <c:v>471900</c:v>
                </c:pt>
                <c:pt idx="65" formatCode="0.00E+00">
                  <c:v>565300</c:v>
                </c:pt>
                <c:pt idx="66" formatCode="0.00E+00">
                  <c:v>665300</c:v>
                </c:pt>
                <c:pt idx="67" formatCode="0.00E+00">
                  <c:v>782500</c:v>
                </c:pt>
                <c:pt idx="68" formatCode="0.00E+00">
                  <c:v>916000</c:v>
                </c:pt>
                <c:pt idx="69" formatCode="0.00E+00">
                  <c:v>1079000</c:v>
                </c:pt>
                <c:pt idx="70" formatCode="0.00E+00">
                  <c:v>1262000</c:v>
                </c:pt>
                <c:pt idx="71" formatCode="0.00E+00">
                  <c:v>1477000</c:v>
                </c:pt>
                <c:pt idx="72" formatCode="0.00E+00">
                  <c:v>1725000</c:v>
                </c:pt>
                <c:pt idx="73" formatCode="0.00E+00">
                  <c:v>2008000</c:v>
                </c:pt>
                <c:pt idx="74" formatCode="0.00E+00">
                  <c:v>2351000</c:v>
                </c:pt>
                <c:pt idx="75" formatCode="0.00E+00">
                  <c:v>2650000</c:v>
                </c:pt>
                <c:pt idx="76">
                  <c:v>520.29999999999995</c:v>
                </c:pt>
                <c:pt idx="77">
                  <c:v>652.79999999999995</c:v>
                </c:pt>
                <c:pt idx="78">
                  <c:v>817.9</c:v>
                </c:pt>
                <c:pt idx="79">
                  <c:v>1022</c:v>
                </c:pt>
                <c:pt idx="80">
                  <c:v>1274</c:v>
                </c:pt>
                <c:pt idx="81">
                  <c:v>1582</c:v>
                </c:pt>
                <c:pt idx="82">
                  <c:v>1961</c:v>
                </c:pt>
                <c:pt idx="83">
                  <c:v>2433</c:v>
                </c:pt>
                <c:pt idx="84">
                  <c:v>3015</c:v>
                </c:pt>
                <c:pt idx="85">
                  <c:v>3727</c:v>
                </c:pt>
                <c:pt idx="86">
                  <c:v>4585</c:v>
                </c:pt>
                <c:pt idx="87">
                  <c:v>5659</c:v>
                </c:pt>
                <c:pt idx="88">
                  <c:v>6955</c:v>
                </c:pt>
                <c:pt idx="89">
                  <c:v>8566</c:v>
                </c:pt>
                <c:pt idx="90">
                  <c:v>10500</c:v>
                </c:pt>
                <c:pt idx="91">
                  <c:v>12810</c:v>
                </c:pt>
                <c:pt idx="92">
                  <c:v>15670</c:v>
                </c:pt>
                <c:pt idx="93">
                  <c:v>19060</c:v>
                </c:pt>
                <c:pt idx="94">
                  <c:v>23240</c:v>
                </c:pt>
                <c:pt idx="95">
                  <c:v>28220</c:v>
                </c:pt>
                <c:pt idx="96">
                  <c:v>34040</c:v>
                </c:pt>
                <c:pt idx="97">
                  <c:v>41200</c:v>
                </c:pt>
                <c:pt idx="98">
                  <c:v>49790</c:v>
                </c:pt>
                <c:pt idx="99">
                  <c:v>60190</c:v>
                </c:pt>
                <c:pt idx="100">
                  <c:v>72520</c:v>
                </c:pt>
                <c:pt idx="101">
                  <c:v>87460</c:v>
                </c:pt>
                <c:pt idx="102" formatCode="0.00E+00">
                  <c:v>104600</c:v>
                </c:pt>
                <c:pt idx="103" formatCode="0.00E+00">
                  <c:v>125900</c:v>
                </c:pt>
                <c:pt idx="104" formatCode="0.00E+00">
                  <c:v>150200</c:v>
                </c:pt>
                <c:pt idx="105" formatCode="0.00E+00">
                  <c:v>180600</c:v>
                </c:pt>
                <c:pt idx="106" formatCode="0.00E+00">
                  <c:v>214900</c:v>
                </c:pt>
                <c:pt idx="107" formatCode="0.00E+00">
                  <c:v>257800</c:v>
                </c:pt>
                <c:pt idx="108" formatCode="0.00E+00">
                  <c:v>307200</c:v>
                </c:pt>
                <c:pt idx="109" formatCode="0.00E+00">
                  <c:v>364900</c:v>
                </c:pt>
                <c:pt idx="110" formatCode="0.00E+00">
                  <c:v>434000</c:v>
                </c:pt>
                <c:pt idx="111" formatCode="0.00E+00">
                  <c:v>515400</c:v>
                </c:pt>
                <c:pt idx="112" formatCode="0.00E+00">
                  <c:v>612100</c:v>
                </c:pt>
                <c:pt idx="113" formatCode="0.00E+00">
                  <c:v>719900</c:v>
                </c:pt>
                <c:pt idx="114">
                  <c:v>80.48</c:v>
                </c:pt>
                <c:pt idx="115">
                  <c:v>100.4</c:v>
                </c:pt>
                <c:pt idx="116">
                  <c:v>125.5</c:v>
                </c:pt>
                <c:pt idx="117">
                  <c:v>157.4</c:v>
                </c:pt>
                <c:pt idx="118">
                  <c:v>197.3</c:v>
                </c:pt>
                <c:pt idx="119">
                  <c:v>248.2</c:v>
                </c:pt>
                <c:pt idx="120">
                  <c:v>312.10000000000002</c:v>
                </c:pt>
                <c:pt idx="121">
                  <c:v>392.4</c:v>
                </c:pt>
                <c:pt idx="122">
                  <c:v>488.2</c:v>
                </c:pt>
                <c:pt idx="123">
                  <c:v>608</c:v>
                </c:pt>
                <c:pt idx="124">
                  <c:v>771.6</c:v>
                </c:pt>
                <c:pt idx="125">
                  <c:v>956.8</c:v>
                </c:pt>
                <c:pt idx="126">
                  <c:v>1198</c:v>
                </c:pt>
                <c:pt idx="127">
                  <c:v>1465</c:v>
                </c:pt>
                <c:pt idx="128">
                  <c:v>1825</c:v>
                </c:pt>
                <c:pt idx="129">
                  <c:v>2279</c:v>
                </c:pt>
                <c:pt idx="130">
                  <c:v>2801</c:v>
                </c:pt>
                <c:pt idx="131">
                  <c:v>3508</c:v>
                </c:pt>
                <c:pt idx="132">
                  <c:v>4286</c:v>
                </c:pt>
                <c:pt idx="133">
                  <c:v>5304</c:v>
                </c:pt>
                <c:pt idx="134">
                  <c:v>6627</c:v>
                </c:pt>
                <c:pt idx="135">
                  <c:v>8076</c:v>
                </c:pt>
                <c:pt idx="136">
                  <c:v>9910</c:v>
                </c:pt>
                <c:pt idx="137">
                  <c:v>12260</c:v>
                </c:pt>
                <c:pt idx="138">
                  <c:v>14930</c:v>
                </c:pt>
                <c:pt idx="139">
                  <c:v>18040</c:v>
                </c:pt>
                <c:pt idx="140">
                  <c:v>22180</c:v>
                </c:pt>
                <c:pt idx="141">
                  <c:v>26980</c:v>
                </c:pt>
                <c:pt idx="142">
                  <c:v>33090</c:v>
                </c:pt>
                <c:pt idx="143">
                  <c:v>39870</c:v>
                </c:pt>
                <c:pt idx="144">
                  <c:v>48260</c:v>
                </c:pt>
                <c:pt idx="145">
                  <c:v>58510</c:v>
                </c:pt>
                <c:pt idx="146">
                  <c:v>70760</c:v>
                </c:pt>
                <c:pt idx="147">
                  <c:v>85590</c:v>
                </c:pt>
                <c:pt idx="148" formatCode="0.00E+00">
                  <c:v>103300</c:v>
                </c:pt>
                <c:pt idx="149" formatCode="0.00E+00">
                  <c:v>124400</c:v>
                </c:pt>
                <c:pt idx="150" formatCode="0.00E+00">
                  <c:v>149800</c:v>
                </c:pt>
                <c:pt idx="151" formatCode="0.00E+00">
                  <c:v>180000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P1CM1_10!$D$1</c:f>
              <c:strCache>
                <c:ptCount val="1"/>
                <c:pt idx="0">
                  <c:v>delta</c:v>
                </c:pt>
              </c:strCache>
            </c:strRef>
          </c:tx>
          <c:spPr>
            <a:ln w="28575">
              <a:noFill/>
            </a:ln>
          </c:spPr>
          <c:xVal>
            <c:numRef>
              <c:f>P1CM1_10!$P$3:$P$155</c:f>
              <c:numCache>
                <c:formatCode>General</c:formatCode>
                <c:ptCount val="153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1.7000000000000001E-3</c:v>
                </c:pt>
                <c:pt idx="39">
                  <c:v>2.1403000000000004E-3</c:v>
                </c:pt>
                <c:pt idx="40">
                  <c:v>2.6945000000000003E-3</c:v>
                </c:pt>
                <c:pt idx="41">
                  <c:v>3.3915E-3</c:v>
                </c:pt>
                <c:pt idx="42">
                  <c:v>4.2704000000000006E-3</c:v>
                </c:pt>
                <c:pt idx="43">
                  <c:v>5.3754000000000007E-3</c:v>
                </c:pt>
                <c:pt idx="44">
                  <c:v>6.7676999999999998E-3</c:v>
                </c:pt>
                <c:pt idx="45">
                  <c:v>8.5204000000000009E-3</c:v>
                </c:pt>
                <c:pt idx="46">
                  <c:v>1.0727000000000002E-2</c:v>
                </c:pt>
                <c:pt idx="47">
                  <c:v>1.3503100000000001E-2</c:v>
                </c:pt>
                <c:pt idx="48">
                  <c:v>1.7000000000000001E-2</c:v>
                </c:pt>
                <c:pt idx="49">
                  <c:v>2.1403000000000002E-2</c:v>
                </c:pt>
                <c:pt idx="50">
                  <c:v>2.6945000000000004E-2</c:v>
                </c:pt>
                <c:pt idx="51">
                  <c:v>3.3915000000000008E-2</c:v>
                </c:pt>
                <c:pt idx="52">
                  <c:v>4.2703999999999999E-2</c:v>
                </c:pt>
                <c:pt idx="53">
                  <c:v>5.3754000000000003E-2</c:v>
                </c:pt>
                <c:pt idx="54">
                  <c:v>6.7677000000000001E-2</c:v>
                </c:pt>
                <c:pt idx="55">
                  <c:v>8.5204000000000002E-2</c:v>
                </c:pt>
                <c:pt idx="56">
                  <c:v>0.10727</c:v>
                </c:pt>
                <c:pt idx="57">
                  <c:v>0.13503100000000001</c:v>
                </c:pt>
                <c:pt idx="58">
                  <c:v>0.17</c:v>
                </c:pt>
                <c:pt idx="59">
                  <c:v>0.21403</c:v>
                </c:pt>
                <c:pt idx="60">
                  <c:v>0.26945000000000002</c:v>
                </c:pt>
                <c:pt idx="61">
                  <c:v>0.33915000000000006</c:v>
                </c:pt>
                <c:pt idx="62">
                  <c:v>0.42704000000000003</c:v>
                </c:pt>
                <c:pt idx="63">
                  <c:v>0.53754000000000002</c:v>
                </c:pt>
                <c:pt idx="64">
                  <c:v>0.67676999999999998</c:v>
                </c:pt>
                <c:pt idx="65">
                  <c:v>0.85204000000000002</c:v>
                </c:pt>
                <c:pt idx="66">
                  <c:v>1.0727</c:v>
                </c:pt>
                <c:pt idx="67">
                  <c:v>1.3503100000000001</c:v>
                </c:pt>
                <c:pt idx="68">
                  <c:v>1.7000000000000002</c:v>
                </c:pt>
                <c:pt idx="69">
                  <c:v>2.1403000000000003</c:v>
                </c:pt>
                <c:pt idx="70">
                  <c:v>2.6945000000000001</c:v>
                </c:pt>
                <c:pt idx="71">
                  <c:v>3.3915000000000002</c:v>
                </c:pt>
                <c:pt idx="72">
                  <c:v>4.2704000000000004</c:v>
                </c:pt>
                <c:pt idx="73">
                  <c:v>5.3754000000000008</c:v>
                </c:pt>
                <c:pt idx="74">
                  <c:v>6.7677000000000005</c:v>
                </c:pt>
                <c:pt idx="75">
                  <c:v>8.5</c:v>
                </c:pt>
                <c:pt idx="76">
                  <c:v>3.5000000000000005E-4</c:v>
                </c:pt>
                <c:pt idx="77">
                  <c:v>4.4065000000000006E-4</c:v>
                </c:pt>
                <c:pt idx="78">
                  <c:v>5.5475000000000001E-4</c:v>
                </c:pt>
                <c:pt idx="79">
                  <c:v>6.9824999999999998E-4</c:v>
                </c:pt>
                <c:pt idx="80">
                  <c:v>8.7920000000000012E-4</c:v>
                </c:pt>
                <c:pt idx="81">
                  <c:v>1.1067000000000002E-3</c:v>
                </c:pt>
                <c:pt idx="82">
                  <c:v>1.39335E-3</c:v>
                </c:pt>
                <c:pt idx="83">
                  <c:v>1.7542E-3</c:v>
                </c:pt>
                <c:pt idx="84">
                  <c:v>2.2085000000000004E-3</c:v>
                </c:pt>
                <c:pt idx="85">
                  <c:v>2.7800500000000005E-3</c:v>
                </c:pt>
                <c:pt idx="86">
                  <c:v>3.5000000000000005E-3</c:v>
                </c:pt>
                <c:pt idx="87">
                  <c:v>4.4065000000000007E-3</c:v>
                </c:pt>
                <c:pt idx="88">
                  <c:v>5.5475000000000003E-3</c:v>
                </c:pt>
                <c:pt idx="89">
                  <c:v>6.9825000000000009E-3</c:v>
                </c:pt>
                <c:pt idx="90">
                  <c:v>8.7919999999999995E-3</c:v>
                </c:pt>
                <c:pt idx="91">
                  <c:v>1.1067E-2</c:v>
                </c:pt>
                <c:pt idx="92">
                  <c:v>1.3933500000000001E-2</c:v>
                </c:pt>
                <c:pt idx="93">
                  <c:v>1.7542000000000002E-2</c:v>
                </c:pt>
                <c:pt idx="94">
                  <c:v>2.2085000000000004E-2</c:v>
                </c:pt>
                <c:pt idx="95">
                  <c:v>2.7800500000000002E-2</c:v>
                </c:pt>
                <c:pt idx="96">
                  <c:v>3.5000000000000003E-2</c:v>
                </c:pt>
                <c:pt idx="97">
                  <c:v>4.4065E-2</c:v>
                </c:pt>
                <c:pt idx="98">
                  <c:v>5.5475000000000003E-2</c:v>
                </c:pt>
                <c:pt idx="99">
                  <c:v>6.9825000000000012E-2</c:v>
                </c:pt>
                <c:pt idx="100">
                  <c:v>8.7920000000000012E-2</c:v>
                </c:pt>
                <c:pt idx="101">
                  <c:v>0.11067</c:v>
                </c:pt>
                <c:pt idx="102">
                  <c:v>0.13933500000000001</c:v>
                </c:pt>
                <c:pt idx="103">
                  <c:v>0.17541999999999999</c:v>
                </c:pt>
                <c:pt idx="104">
                  <c:v>0.22085000000000002</c:v>
                </c:pt>
                <c:pt idx="105">
                  <c:v>0.278005</c:v>
                </c:pt>
                <c:pt idx="106">
                  <c:v>0.35000000000000003</c:v>
                </c:pt>
                <c:pt idx="107">
                  <c:v>0.44065000000000004</c:v>
                </c:pt>
                <c:pt idx="108">
                  <c:v>0.55475000000000008</c:v>
                </c:pt>
                <c:pt idx="109">
                  <c:v>0.69825000000000004</c:v>
                </c:pt>
                <c:pt idx="110">
                  <c:v>0.87920000000000009</c:v>
                </c:pt>
                <c:pt idx="111">
                  <c:v>1.1067000000000002</c:v>
                </c:pt>
                <c:pt idx="112">
                  <c:v>1.3933500000000003</c:v>
                </c:pt>
                <c:pt idx="113">
                  <c:v>1.7500000000000002</c:v>
                </c:pt>
                <c:pt idx="114">
                  <c:v>8.9999999999999992E-5</c:v>
                </c:pt>
                <c:pt idx="115">
                  <c:v>1.1331E-4</c:v>
                </c:pt>
                <c:pt idx="116">
                  <c:v>1.4265E-4</c:v>
                </c:pt>
                <c:pt idx="117">
                  <c:v>1.7954999999999997E-4</c:v>
                </c:pt>
                <c:pt idx="118">
                  <c:v>2.2607999999999998E-4</c:v>
                </c:pt>
                <c:pt idx="119">
                  <c:v>2.8457999999999999E-4</c:v>
                </c:pt>
                <c:pt idx="120">
                  <c:v>3.5828999999999993E-4</c:v>
                </c:pt>
                <c:pt idx="121">
                  <c:v>4.5107999999999997E-4</c:v>
                </c:pt>
                <c:pt idx="122">
                  <c:v>5.6789999999999998E-4</c:v>
                </c:pt>
                <c:pt idx="123">
                  <c:v>7.1486999999999994E-4</c:v>
                </c:pt>
                <c:pt idx="124">
                  <c:v>8.9999999999999998E-4</c:v>
                </c:pt>
                <c:pt idx="125">
                  <c:v>1.1330999999999999E-3</c:v>
                </c:pt>
                <c:pt idx="126">
                  <c:v>1.4264999999999998E-3</c:v>
                </c:pt>
                <c:pt idx="127">
                  <c:v>1.7955E-3</c:v>
                </c:pt>
                <c:pt idx="128">
                  <c:v>2.2607999999999994E-3</c:v>
                </c:pt>
                <c:pt idx="129">
                  <c:v>2.8457999999999995E-3</c:v>
                </c:pt>
                <c:pt idx="130">
                  <c:v>3.5829E-3</c:v>
                </c:pt>
                <c:pt idx="131">
                  <c:v>4.5107999999999997E-3</c:v>
                </c:pt>
                <c:pt idx="132">
                  <c:v>5.679E-3</c:v>
                </c:pt>
                <c:pt idx="133">
                  <c:v>7.1486999999999992E-3</c:v>
                </c:pt>
                <c:pt idx="134">
                  <c:v>8.9999999999999993E-3</c:v>
                </c:pt>
                <c:pt idx="135">
                  <c:v>1.1330999999999999E-2</c:v>
                </c:pt>
                <c:pt idx="136">
                  <c:v>1.4264999999999998E-2</c:v>
                </c:pt>
                <c:pt idx="137">
                  <c:v>1.7954999999999999E-2</c:v>
                </c:pt>
                <c:pt idx="138">
                  <c:v>2.2608E-2</c:v>
                </c:pt>
                <c:pt idx="139">
                  <c:v>2.8457999999999997E-2</c:v>
                </c:pt>
                <c:pt idx="140">
                  <c:v>3.5828999999999993E-2</c:v>
                </c:pt>
                <c:pt idx="141">
                  <c:v>4.5107999999999995E-2</c:v>
                </c:pt>
                <c:pt idx="142">
                  <c:v>5.6789999999999993E-2</c:v>
                </c:pt>
                <c:pt idx="143">
                  <c:v>7.1486999999999995E-2</c:v>
                </c:pt>
                <c:pt idx="144">
                  <c:v>0.09</c:v>
                </c:pt>
                <c:pt idx="145">
                  <c:v>0.11330999999999999</c:v>
                </c:pt>
                <c:pt idx="146">
                  <c:v>0.14265</c:v>
                </c:pt>
                <c:pt idx="147">
                  <c:v>0.17954999999999999</c:v>
                </c:pt>
                <c:pt idx="148">
                  <c:v>0.22608</c:v>
                </c:pt>
                <c:pt idx="149">
                  <c:v>0.28458</c:v>
                </c:pt>
                <c:pt idx="150">
                  <c:v>0.35829</c:v>
                </c:pt>
                <c:pt idx="151">
                  <c:v>0.44999999999999996</c:v>
                </c:pt>
              </c:numCache>
            </c:numRef>
          </c:xVal>
          <c:yVal>
            <c:numRef>
              <c:f>P1CM1_10!$D$3:$D$155</c:f>
              <c:numCache>
                <c:formatCode>General</c:formatCode>
                <c:ptCount val="153"/>
                <c:pt idx="0">
                  <c:v>85.72</c:v>
                </c:pt>
                <c:pt idx="1">
                  <c:v>85.19</c:v>
                </c:pt>
                <c:pt idx="2">
                  <c:v>84.64</c:v>
                </c:pt>
                <c:pt idx="3">
                  <c:v>84.07</c:v>
                </c:pt>
                <c:pt idx="4">
                  <c:v>83.47</c:v>
                </c:pt>
                <c:pt idx="5">
                  <c:v>82.85</c:v>
                </c:pt>
                <c:pt idx="6">
                  <c:v>82.28</c:v>
                </c:pt>
                <c:pt idx="7">
                  <c:v>81.819999999999993</c:v>
                </c:pt>
                <c:pt idx="8">
                  <c:v>81.5</c:v>
                </c:pt>
                <c:pt idx="9">
                  <c:v>80.98</c:v>
                </c:pt>
                <c:pt idx="10">
                  <c:v>80.09</c:v>
                </c:pt>
                <c:pt idx="11">
                  <c:v>79.56</c:v>
                </c:pt>
                <c:pt idx="12">
                  <c:v>78.78</c:v>
                </c:pt>
                <c:pt idx="13">
                  <c:v>78.040000000000006</c:v>
                </c:pt>
                <c:pt idx="14">
                  <c:v>77.33</c:v>
                </c:pt>
                <c:pt idx="15">
                  <c:v>76.84</c:v>
                </c:pt>
                <c:pt idx="16">
                  <c:v>76.06</c:v>
                </c:pt>
                <c:pt idx="17">
                  <c:v>75.53</c:v>
                </c:pt>
                <c:pt idx="18">
                  <c:v>75.09</c:v>
                </c:pt>
                <c:pt idx="19">
                  <c:v>74.52</c:v>
                </c:pt>
                <c:pt idx="20">
                  <c:v>73.930000000000007</c:v>
                </c:pt>
                <c:pt idx="21">
                  <c:v>73.28</c:v>
                </c:pt>
                <c:pt idx="22">
                  <c:v>72.62</c:v>
                </c:pt>
                <c:pt idx="23">
                  <c:v>72.06</c:v>
                </c:pt>
                <c:pt idx="24">
                  <c:v>71.599999999999994</c:v>
                </c:pt>
                <c:pt idx="25">
                  <c:v>71.150000000000006</c:v>
                </c:pt>
                <c:pt idx="26">
                  <c:v>70.88</c:v>
                </c:pt>
                <c:pt idx="27">
                  <c:v>70.17</c:v>
                </c:pt>
                <c:pt idx="28">
                  <c:v>69.900000000000006</c:v>
                </c:pt>
                <c:pt idx="29">
                  <c:v>69.11</c:v>
                </c:pt>
                <c:pt idx="30">
                  <c:v>68.42</c:v>
                </c:pt>
                <c:pt idx="31">
                  <c:v>68.319999999999993</c:v>
                </c:pt>
                <c:pt idx="32">
                  <c:v>67.63</c:v>
                </c:pt>
                <c:pt idx="33">
                  <c:v>67.06</c:v>
                </c:pt>
                <c:pt idx="34">
                  <c:v>66.55</c:v>
                </c:pt>
                <c:pt idx="35">
                  <c:v>66.040000000000006</c:v>
                </c:pt>
                <c:pt idx="36">
                  <c:v>65.44</c:v>
                </c:pt>
                <c:pt idx="37">
                  <c:v>64.239999999999995</c:v>
                </c:pt>
                <c:pt idx="38">
                  <c:v>88.43</c:v>
                </c:pt>
                <c:pt idx="39">
                  <c:v>88.16</c:v>
                </c:pt>
                <c:pt idx="40">
                  <c:v>87.89</c:v>
                </c:pt>
                <c:pt idx="41">
                  <c:v>87.49</c:v>
                </c:pt>
                <c:pt idx="42">
                  <c:v>87.13</c:v>
                </c:pt>
                <c:pt idx="43">
                  <c:v>86.68</c:v>
                </c:pt>
                <c:pt idx="44">
                  <c:v>86.33</c:v>
                </c:pt>
                <c:pt idx="45">
                  <c:v>86.12</c:v>
                </c:pt>
                <c:pt idx="46">
                  <c:v>86.05</c:v>
                </c:pt>
                <c:pt idx="47">
                  <c:v>85.71</c:v>
                </c:pt>
                <c:pt idx="48">
                  <c:v>84.94</c:v>
                </c:pt>
                <c:pt idx="49">
                  <c:v>84.61</c:v>
                </c:pt>
                <c:pt idx="50">
                  <c:v>83.9</c:v>
                </c:pt>
                <c:pt idx="51">
                  <c:v>83.29</c:v>
                </c:pt>
                <c:pt idx="52">
                  <c:v>82.65</c:v>
                </c:pt>
                <c:pt idx="53">
                  <c:v>82.36</c:v>
                </c:pt>
                <c:pt idx="54">
                  <c:v>81.64</c:v>
                </c:pt>
                <c:pt idx="55">
                  <c:v>81.17</c:v>
                </c:pt>
                <c:pt idx="56">
                  <c:v>80.8</c:v>
                </c:pt>
                <c:pt idx="57">
                  <c:v>80.06</c:v>
                </c:pt>
                <c:pt idx="58">
                  <c:v>79.66</c:v>
                </c:pt>
                <c:pt idx="59">
                  <c:v>79.13</c:v>
                </c:pt>
                <c:pt idx="60">
                  <c:v>78.27</c:v>
                </c:pt>
                <c:pt idx="61">
                  <c:v>77.739999999999995</c:v>
                </c:pt>
                <c:pt idx="62">
                  <c:v>76.89</c:v>
                </c:pt>
                <c:pt idx="63">
                  <c:v>76.25</c:v>
                </c:pt>
                <c:pt idx="64">
                  <c:v>76.34</c:v>
                </c:pt>
                <c:pt idx="65">
                  <c:v>75.61</c:v>
                </c:pt>
                <c:pt idx="66">
                  <c:v>74.61</c:v>
                </c:pt>
                <c:pt idx="67">
                  <c:v>74.709999999999994</c:v>
                </c:pt>
                <c:pt idx="68">
                  <c:v>73.92</c:v>
                </c:pt>
                <c:pt idx="69">
                  <c:v>73.28</c:v>
                </c:pt>
                <c:pt idx="70">
                  <c:v>72.89</c:v>
                </c:pt>
                <c:pt idx="71">
                  <c:v>72.62</c:v>
                </c:pt>
                <c:pt idx="72">
                  <c:v>71.87</c:v>
                </c:pt>
                <c:pt idx="73">
                  <c:v>71.39</c:v>
                </c:pt>
                <c:pt idx="74">
                  <c:v>70.87</c:v>
                </c:pt>
                <c:pt idx="75">
                  <c:v>70.12</c:v>
                </c:pt>
                <c:pt idx="76">
                  <c:v>88.82</c:v>
                </c:pt>
                <c:pt idx="77">
                  <c:v>88.81</c:v>
                </c:pt>
                <c:pt idx="78">
                  <c:v>88.72</c:v>
                </c:pt>
                <c:pt idx="79">
                  <c:v>88.65</c:v>
                </c:pt>
                <c:pt idx="80">
                  <c:v>88.43</c:v>
                </c:pt>
                <c:pt idx="81">
                  <c:v>88.31</c:v>
                </c:pt>
                <c:pt idx="82">
                  <c:v>88.05</c:v>
                </c:pt>
                <c:pt idx="83">
                  <c:v>88.13</c:v>
                </c:pt>
                <c:pt idx="84">
                  <c:v>88.39</c:v>
                </c:pt>
                <c:pt idx="85">
                  <c:v>88.39</c:v>
                </c:pt>
                <c:pt idx="86">
                  <c:v>87.73</c:v>
                </c:pt>
                <c:pt idx="87">
                  <c:v>87.61</c:v>
                </c:pt>
                <c:pt idx="88">
                  <c:v>86.95</c:v>
                </c:pt>
                <c:pt idx="89">
                  <c:v>86.57</c:v>
                </c:pt>
                <c:pt idx="90">
                  <c:v>85.91</c:v>
                </c:pt>
                <c:pt idx="91">
                  <c:v>85.87</c:v>
                </c:pt>
                <c:pt idx="92">
                  <c:v>85.18</c:v>
                </c:pt>
                <c:pt idx="93">
                  <c:v>84.86</c:v>
                </c:pt>
                <c:pt idx="94">
                  <c:v>85.05</c:v>
                </c:pt>
                <c:pt idx="95">
                  <c:v>83.82</c:v>
                </c:pt>
                <c:pt idx="96">
                  <c:v>83.32</c:v>
                </c:pt>
                <c:pt idx="97">
                  <c:v>82.85</c:v>
                </c:pt>
                <c:pt idx="98">
                  <c:v>82.44</c:v>
                </c:pt>
                <c:pt idx="99">
                  <c:v>81.93</c:v>
                </c:pt>
                <c:pt idx="100">
                  <c:v>81.48</c:v>
                </c:pt>
                <c:pt idx="101">
                  <c:v>81.5</c:v>
                </c:pt>
                <c:pt idx="102">
                  <c:v>81.06</c:v>
                </c:pt>
                <c:pt idx="103">
                  <c:v>80.22</c:v>
                </c:pt>
                <c:pt idx="104">
                  <c:v>79.62</c:v>
                </c:pt>
                <c:pt idx="105">
                  <c:v>79.13</c:v>
                </c:pt>
                <c:pt idx="106">
                  <c:v>78.94</c:v>
                </c:pt>
                <c:pt idx="107">
                  <c:v>78.069999999999993</c:v>
                </c:pt>
                <c:pt idx="108">
                  <c:v>77.27</c:v>
                </c:pt>
                <c:pt idx="109">
                  <c:v>76.88</c:v>
                </c:pt>
                <c:pt idx="110">
                  <c:v>76.52</c:v>
                </c:pt>
                <c:pt idx="111">
                  <c:v>76.05</c:v>
                </c:pt>
                <c:pt idx="112">
                  <c:v>75.569999999999993</c:v>
                </c:pt>
                <c:pt idx="113">
                  <c:v>75.099999999999994</c:v>
                </c:pt>
                <c:pt idx="114">
                  <c:v>88.18</c:v>
                </c:pt>
                <c:pt idx="115">
                  <c:v>89.05</c:v>
                </c:pt>
                <c:pt idx="116">
                  <c:v>88.9</c:v>
                </c:pt>
                <c:pt idx="117">
                  <c:v>89.05</c:v>
                </c:pt>
                <c:pt idx="118">
                  <c:v>89.5</c:v>
                </c:pt>
                <c:pt idx="119">
                  <c:v>89.52</c:v>
                </c:pt>
                <c:pt idx="120">
                  <c:v>88.99</c:v>
                </c:pt>
                <c:pt idx="121">
                  <c:v>88.72</c:v>
                </c:pt>
                <c:pt idx="122">
                  <c:v>88.57</c:v>
                </c:pt>
                <c:pt idx="123">
                  <c:v>88.42</c:v>
                </c:pt>
                <c:pt idx="124">
                  <c:v>89.12</c:v>
                </c:pt>
                <c:pt idx="125">
                  <c:v>88.22</c:v>
                </c:pt>
                <c:pt idx="126">
                  <c:v>88.91</c:v>
                </c:pt>
                <c:pt idx="127">
                  <c:v>88.89</c:v>
                </c:pt>
                <c:pt idx="128">
                  <c:v>88.91</c:v>
                </c:pt>
                <c:pt idx="129">
                  <c:v>88.28</c:v>
                </c:pt>
                <c:pt idx="130">
                  <c:v>88.44</c:v>
                </c:pt>
                <c:pt idx="131">
                  <c:v>88.22</c:v>
                </c:pt>
                <c:pt idx="132">
                  <c:v>86.78</c:v>
                </c:pt>
                <c:pt idx="133">
                  <c:v>87.89</c:v>
                </c:pt>
                <c:pt idx="134">
                  <c:v>87.09</c:v>
                </c:pt>
                <c:pt idx="135">
                  <c:v>85.78</c:v>
                </c:pt>
                <c:pt idx="136">
                  <c:v>86.03</c:v>
                </c:pt>
                <c:pt idx="137">
                  <c:v>86.1</c:v>
                </c:pt>
                <c:pt idx="138">
                  <c:v>85.42</c:v>
                </c:pt>
                <c:pt idx="139">
                  <c:v>84.8</c:v>
                </c:pt>
                <c:pt idx="140">
                  <c:v>84.29</c:v>
                </c:pt>
                <c:pt idx="141">
                  <c:v>83.93</c:v>
                </c:pt>
                <c:pt idx="142">
                  <c:v>83.49</c:v>
                </c:pt>
                <c:pt idx="143">
                  <c:v>82.97</c:v>
                </c:pt>
                <c:pt idx="144">
                  <c:v>82.62</c:v>
                </c:pt>
                <c:pt idx="145">
                  <c:v>82.19</c:v>
                </c:pt>
                <c:pt idx="146">
                  <c:v>81.69</c:v>
                </c:pt>
                <c:pt idx="147">
                  <c:v>81.25</c:v>
                </c:pt>
                <c:pt idx="148">
                  <c:v>80.94</c:v>
                </c:pt>
                <c:pt idx="149">
                  <c:v>80.599999999999994</c:v>
                </c:pt>
                <c:pt idx="150">
                  <c:v>80.28</c:v>
                </c:pt>
                <c:pt idx="151">
                  <c:v>80.06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P1CM1_10!$P$1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P1CM1_10!$P$3:$P$154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1.7000000000000001E-3</c:v>
                </c:pt>
                <c:pt idx="39">
                  <c:v>2.1403000000000004E-3</c:v>
                </c:pt>
                <c:pt idx="40">
                  <c:v>2.6945000000000003E-3</c:v>
                </c:pt>
                <c:pt idx="41">
                  <c:v>3.3915E-3</c:v>
                </c:pt>
                <c:pt idx="42">
                  <c:v>4.2704000000000006E-3</c:v>
                </c:pt>
                <c:pt idx="43">
                  <c:v>5.3754000000000007E-3</c:v>
                </c:pt>
                <c:pt idx="44">
                  <c:v>6.7676999999999998E-3</c:v>
                </c:pt>
                <c:pt idx="45">
                  <c:v>8.5204000000000009E-3</c:v>
                </c:pt>
                <c:pt idx="46">
                  <c:v>1.0727000000000002E-2</c:v>
                </c:pt>
                <c:pt idx="47">
                  <c:v>1.3503100000000001E-2</c:v>
                </c:pt>
                <c:pt idx="48">
                  <c:v>1.7000000000000001E-2</c:v>
                </c:pt>
                <c:pt idx="49">
                  <c:v>2.1403000000000002E-2</c:v>
                </c:pt>
                <c:pt idx="50">
                  <c:v>2.6945000000000004E-2</c:v>
                </c:pt>
                <c:pt idx="51">
                  <c:v>3.3915000000000008E-2</c:v>
                </c:pt>
                <c:pt idx="52">
                  <c:v>4.2703999999999999E-2</c:v>
                </c:pt>
                <c:pt idx="53">
                  <c:v>5.3754000000000003E-2</c:v>
                </c:pt>
                <c:pt idx="54">
                  <c:v>6.7677000000000001E-2</c:v>
                </c:pt>
                <c:pt idx="55">
                  <c:v>8.5204000000000002E-2</c:v>
                </c:pt>
                <c:pt idx="56">
                  <c:v>0.10727</c:v>
                </c:pt>
                <c:pt idx="57">
                  <c:v>0.13503100000000001</c:v>
                </c:pt>
                <c:pt idx="58">
                  <c:v>0.17</c:v>
                </c:pt>
                <c:pt idx="59">
                  <c:v>0.21403</c:v>
                </c:pt>
                <c:pt idx="60">
                  <c:v>0.26945000000000002</c:v>
                </c:pt>
                <c:pt idx="61">
                  <c:v>0.33915000000000006</c:v>
                </c:pt>
                <c:pt idx="62">
                  <c:v>0.42704000000000003</c:v>
                </c:pt>
                <c:pt idx="63">
                  <c:v>0.53754000000000002</c:v>
                </c:pt>
                <c:pt idx="64">
                  <c:v>0.67676999999999998</c:v>
                </c:pt>
                <c:pt idx="65">
                  <c:v>0.85204000000000002</c:v>
                </c:pt>
                <c:pt idx="66">
                  <c:v>1.0727</c:v>
                </c:pt>
                <c:pt idx="67">
                  <c:v>1.3503100000000001</c:v>
                </c:pt>
                <c:pt idx="68">
                  <c:v>1.7000000000000002</c:v>
                </c:pt>
                <c:pt idx="69">
                  <c:v>2.1403000000000003</c:v>
                </c:pt>
                <c:pt idx="70">
                  <c:v>2.6945000000000001</c:v>
                </c:pt>
                <c:pt idx="71">
                  <c:v>3.3915000000000002</c:v>
                </c:pt>
                <c:pt idx="72">
                  <c:v>4.2704000000000004</c:v>
                </c:pt>
                <c:pt idx="73">
                  <c:v>5.3754000000000008</c:v>
                </c:pt>
                <c:pt idx="74">
                  <c:v>6.7677000000000005</c:v>
                </c:pt>
                <c:pt idx="75">
                  <c:v>8.5</c:v>
                </c:pt>
                <c:pt idx="76">
                  <c:v>3.5000000000000005E-4</c:v>
                </c:pt>
                <c:pt idx="77">
                  <c:v>4.4065000000000006E-4</c:v>
                </c:pt>
                <c:pt idx="78">
                  <c:v>5.5475000000000001E-4</c:v>
                </c:pt>
                <c:pt idx="79">
                  <c:v>6.9824999999999998E-4</c:v>
                </c:pt>
                <c:pt idx="80">
                  <c:v>8.7920000000000012E-4</c:v>
                </c:pt>
                <c:pt idx="81">
                  <c:v>1.1067000000000002E-3</c:v>
                </c:pt>
                <c:pt idx="82">
                  <c:v>1.39335E-3</c:v>
                </c:pt>
                <c:pt idx="83">
                  <c:v>1.7542E-3</c:v>
                </c:pt>
                <c:pt idx="84">
                  <c:v>2.2085000000000004E-3</c:v>
                </c:pt>
                <c:pt idx="85">
                  <c:v>2.7800500000000005E-3</c:v>
                </c:pt>
                <c:pt idx="86">
                  <c:v>3.5000000000000005E-3</c:v>
                </c:pt>
                <c:pt idx="87">
                  <c:v>4.4065000000000007E-3</c:v>
                </c:pt>
                <c:pt idx="88">
                  <c:v>5.5475000000000003E-3</c:v>
                </c:pt>
                <c:pt idx="89">
                  <c:v>6.9825000000000009E-3</c:v>
                </c:pt>
                <c:pt idx="90">
                  <c:v>8.7919999999999995E-3</c:v>
                </c:pt>
                <c:pt idx="91">
                  <c:v>1.1067E-2</c:v>
                </c:pt>
                <c:pt idx="92">
                  <c:v>1.3933500000000001E-2</c:v>
                </c:pt>
                <c:pt idx="93">
                  <c:v>1.7542000000000002E-2</c:v>
                </c:pt>
                <c:pt idx="94">
                  <c:v>2.2085000000000004E-2</c:v>
                </c:pt>
                <c:pt idx="95">
                  <c:v>2.7800500000000002E-2</c:v>
                </c:pt>
                <c:pt idx="96">
                  <c:v>3.5000000000000003E-2</c:v>
                </c:pt>
                <c:pt idx="97">
                  <c:v>4.4065E-2</c:v>
                </c:pt>
                <c:pt idx="98">
                  <c:v>5.5475000000000003E-2</c:v>
                </c:pt>
                <c:pt idx="99">
                  <c:v>6.9825000000000012E-2</c:v>
                </c:pt>
                <c:pt idx="100">
                  <c:v>8.7920000000000012E-2</c:v>
                </c:pt>
                <c:pt idx="101">
                  <c:v>0.11067</c:v>
                </c:pt>
                <c:pt idx="102">
                  <c:v>0.13933500000000001</c:v>
                </c:pt>
                <c:pt idx="103">
                  <c:v>0.17541999999999999</c:v>
                </c:pt>
                <c:pt idx="104">
                  <c:v>0.22085000000000002</c:v>
                </c:pt>
                <c:pt idx="105">
                  <c:v>0.278005</c:v>
                </c:pt>
                <c:pt idx="106">
                  <c:v>0.35000000000000003</c:v>
                </c:pt>
                <c:pt idx="107">
                  <c:v>0.44065000000000004</c:v>
                </c:pt>
                <c:pt idx="108">
                  <c:v>0.55475000000000008</c:v>
                </c:pt>
                <c:pt idx="109">
                  <c:v>0.69825000000000004</c:v>
                </c:pt>
                <c:pt idx="110">
                  <c:v>0.87920000000000009</c:v>
                </c:pt>
                <c:pt idx="111">
                  <c:v>1.1067000000000002</c:v>
                </c:pt>
                <c:pt idx="112">
                  <c:v>1.3933500000000003</c:v>
                </c:pt>
                <c:pt idx="113">
                  <c:v>1.7500000000000002</c:v>
                </c:pt>
                <c:pt idx="114">
                  <c:v>8.9999999999999992E-5</c:v>
                </c:pt>
                <c:pt idx="115">
                  <c:v>1.1331E-4</c:v>
                </c:pt>
                <c:pt idx="116">
                  <c:v>1.4265E-4</c:v>
                </c:pt>
                <c:pt idx="117">
                  <c:v>1.7954999999999997E-4</c:v>
                </c:pt>
                <c:pt idx="118">
                  <c:v>2.2607999999999998E-4</c:v>
                </c:pt>
                <c:pt idx="119">
                  <c:v>2.8457999999999999E-4</c:v>
                </c:pt>
                <c:pt idx="120">
                  <c:v>3.5828999999999993E-4</c:v>
                </c:pt>
                <c:pt idx="121">
                  <c:v>4.5107999999999997E-4</c:v>
                </c:pt>
                <c:pt idx="122">
                  <c:v>5.6789999999999998E-4</c:v>
                </c:pt>
                <c:pt idx="123">
                  <c:v>7.1486999999999994E-4</c:v>
                </c:pt>
                <c:pt idx="124">
                  <c:v>8.9999999999999998E-4</c:v>
                </c:pt>
                <c:pt idx="125">
                  <c:v>1.1330999999999999E-3</c:v>
                </c:pt>
                <c:pt idx="126">
                  <c:v>1.4264999999999998E-3</c:v>
                </c:pt>
                <c:pt idx="127">
                  <c:v>1.7955E-3</c:v>
                </c:pt>
                <c:pt idx="128">
                  <c:v>2.2607999999999994E-3</c:v>
                </c:pt>
                <c:pt idx="129">
                  <c:v>2.8457999999999995E-3</c:v>
                </c:pt>
                <c:pt idx="130">
                  <c:v>3.5829E-3</c:v>
                </c:pt>
                <c:pt idx="131">
                  <c:v>4.5107999999999997E-3</c:v>
                </c:pt>
                <c:pt idx="132">
                  <c:v>5.679E-3</c:v>
                </c:pt>
                <c:pt idx="133">
                  <c:v>7.1486999999999992E-3</c:v>
                </c:pt>
                <c:pt idx="134">
                  <c:v>8.9999999999999993E-3</c:v>
                </c:pt>
                <c:pt idx="135">
                  <c:v>1.1330999999999999E-2</c:v>
                </c:pt>
                <c:pt idx="136">
                  <c:v>1.4264999999999998E-2</c:v>
                </c:pt>
                <c:pt idx="137">
                  <c:v>1.7954999999999999E-2</c:v>
                </c:pt>
                <c:pt idx="138">
                  <c:v>2.2608E-2</c:v>
                </c:pt>
                <c:pt idx="139">
                  <c:v>2.8457999999999997E-2</c:v>
                </c:pt>
                <c:pt idx="140">
                  <c:v>3.5828999999999993E-2</c:v>
                </c:pt>
                <c:pt idx="141">
                  <c:v>4.5107999999999995E-2</c:v>
                </c:pt>
                <c:pt idx="142">
                  <c:v>5.6789999999999993E-2</c:v>
                </c:pt>
                <c:pt idx="143">
                  <c:v>7.1486999999999995E-2</c:v>
                </c:pt>
                <c:pt idx="144">
                  <c:v>0.09</c:v>
                </c:pt>
                <c:pt idx="145">
                  <c:v>0.11330999999999999</c:v>
                </c:pt>
                <c:pt idx="146">
                  <c:v>0.14265</c:v>
                </c:pt>
                <c:pt idx="147">
                  <c:v>0.17954999999999999</c:v>
                </c:pt>
                <c:pt idx="148">
                  <c:v>0.22608</c:v>
                </c:pt>
                <c:pt idx="149">
                  <c:v>0.28458</c:v>
                </c:pt>
                <c:pt idx="150">
                  <c:v>0.35829</c:v>
                </c:pt>
                <c:pt idx="151">
                  <c:v>0.44999999999999996</c:v>
                </c:pt>
              </c:numCache>
            </c:numRef>
          </c:xVal>
          <c:yVal>
            <c:numRef>
              <c:f>P1CM1_10!$C$3:$C$154</c:f>
              <c:numCache>
                <c:formatCode>General</c:formatCode>
                <c:ptCount val="152"/>
                <c:pt idx="0">
                  <c:v>849.4</c:v>
                </c:pt>
                <c:pt idx="1">
                  <c:v>1068</c:v>
                </c:pt>
                <c:pt idx="2">
                  <c:v>1336</c:v>
                </c:pt>
                <c:pt idx="3">
                  <c:v>1665</c:v>
                </c:pt>
                <c:pt idx="4">
                  <c:v>2071</c:v>
                </c:pt>
                <c:pt idx="5">
                  <c:v>2565</c:v>
                </c:pt>
                <c:pt idx="6">
                  <c:v>3169</c:v>
                </c:pt>
                <c:pt idx="7">
                  <c:v>3906</c:v>
                </c:pt>
                <c:pt idx="8">
                  <c:v>4821</c:v>
                </c:pt>
                <c:pt idx="9">
                  <c:v>5966</c:v>
                </c:pt>
                <c:pt idx="10">
                  <c:v>7320</c:v>
                </c:pt>
                <c:pt idx="11">
                  <c:v>8917</c:v>
                </c:pt>
                <c:pt idx="12">
                  <c:v>10970</c:v>
                </c:pt>
                <c:pt idx="13">
                  <c:v>13360</c:v>
                </c:pt>
                <c:pt idx="14">
                  <c:v>16370</c:v>
                </c:pt>
                <c:pt idx="15">
                  <c:v>19870</c:v>
                </c:pt>
                <c:pt idx="16">
                  <c:v>24290</c:v>
                </c:pt>
                <c:pt idx="17">
                  <c:v>29450</c:v>
                </c:pt>
                <c:pt idx="18">
                  <c:v>35350</c:v>
                </c:pt>
                <c:pt idx="19">
                  <c:v>42900</c:v>
                </c:pt>
                <c:pt idx="20">
                  <c:v>51820</c:v>
                </c:pt>
                <c:pt idx="21">
                  <c:v>62540</c:v>
                </c:pt>
                <c:pt idx="22">
                  <c:v>75720</c:v>
                </c:pt>
                <c:pt idx="23">
                  <c:v>90480</c:v>
                </c:pt>
                <c:pt idx="24" formatCode="0.00E+00">
                  <c:v>109000</c:v>
                </c:pt>
                <c:pt idx="25" formatCode="0.00E+00">
                  <c:v>130400</c:v>
                </c:pt>
                <c:pt idx="26" formatCode="0.00E+00">
                  <c:v>157300</c:v>
                </c:pt>
                <c:pt idx="27" formatCode="0.00E+00">
                  <c:v>187400</c:v>
                </c:pt>
                <c:pt idx="28" formatCode="0.00E+00">
                  <c:v>224600</c:v>
                </c:pt>
                <c:pt idx="29" formatCode="0.00E+00">
                  <c:v>267400</c:v>
                </c:pt>
                <c:pt idx="30" formatCode="0.00E+00">
                  <c:v>318600</c:v>
                </c:pt>
                <c:pt idx="31" formatCode="0.00E+00">
                  <c:v>376700</c:v>
                </c:pt>
                <c:pt idx="32" formatCode="0.00E+00">
                  <c:v>450700</c:v>
                </c:pt>
                <c:pt idx="33" formatCode="0.00E+00">
                  <c:v>536800</c:v>
                </c:pt>
                <c:pt idx="34" formatCode="0.00E+00">
                  <c:v>635500</c:v>
                </c:pt>
                <c:pt idx="35" formatCode="0.00E+00">
                  <c:v>752800</c:v>
                </c:pt>
                <c:pt idx="36" formatCode="0.00E+00">
                  <c:v>891400</c:v>
                </c:pt>
                <c:pt idx="37" formatCode="0.00E+00">
                  <c:v>1039000</c:v>
                </c:pt>
                <c:pt idx="38">
                  <c:v>144.9</c:v>
                </c:pt>
                <c:pt idx="39">
                  <c:v>182.1</c:v>
                </c:pt>
                <c:pt idx="40">
                  <c:v>228.5</c:v>
                </c:pt>
                <c:pt idx="41">
                  <c:v>286.60000000000002</c:v>
                </c:pt>
                <c:pt idx="42">
                  <c:v>360</c:v>
                </c:pt>
                <c:pt idx="43">
                  <c:v>449.9</c:v>
                </c:pt>
                <c:pt idx="44">
                  <c:v>560.5</c:v>
                </c:pt>
                <c:pt idx="45">
                  <c:v>697.8</c:v>
                </c:pt>
                <c:pt idx="46">
                  <c:v>870</c:v>
                </c:pt>
                <c:pt idx="47">
                  <c:v>1089</c:v>
                </c:pt>
                <c:pt idx="48">
                  <c:v>1352</c:v>
                </c:pt>
                <c:pt idx="49">
                  <c:v>1666</c:v>
                </c:pt>
                <c:pt idx="50">
                  <c:v>2081</c:v>
                </c:pt>
                <c:pt idx="51">
                  <c:v>2570</c:v>
                </c:pt>
                <c:pt idx="52">
                  <c:v>3200</c:v>
                </c:pt>
                <c:pt idx="53">
                  <c:v>3940</c:v>
                </c:pt>
                <c:pt idx="54">
                  <c:v>4905</c:v>
                </c:pt>
                <c:pt idx="55">
                  <c:v>6041</c:v>
                </c:pt>
                <c:pt idx="56">
                  <c:v>7349</c:v>
                </c:pt>
                <c:pt idx="57">
                  <c:v>9089</c:v>
                </c:pt>
                <c:pt idx="58">
                  <c:v>11130</c:v>
                </c:pt>
                <c:pt idx="59">
                  <c:v>13640</c:v>
                </c:pt>
                <c:pt idx="60">
                  <c:v>16790</c:v>
                </c:pt>
                <c:pt idx="61">
                  <c:v>20460</c:v>
                </c:pt>
                <c:pt idx="62">
                  <c:v>24940</c:v>
                </c:pt>
                <c:pt idx="63">
                  <c:v>30080</c:v>
                </c:pt>
                <c:pt idx="64">
                  <c:v>36530</c:v>
                </c:pt>
                <c:pt idx="65">
                  <c:v>44270</c:v>
                </c:pt>
                <c:pt idx="66">
                  <c:v>53770</c:v>
                </c:pt>
                <c:pt idx="67">
                  <c:v>64970</c:v>
                </c:pt>
                <c:pt idx="68">
                  <c:v>78980</c:v>
                </c:pt>
                <c:pt idx="69">
                  <c:v>95140</c:v>
                </c:pt>
                <c:pt idx="70" formatCode="0.00E+00">
                  <c:v>114600</c:v>
                </c:pt>
                <c:pt idx="71" formatCode="0.00E+00">
                  <c:v>138000</c:v>
                </c:pt>
                <c:pt idx="72" formatCode="0.00E+00">
                  <c:v>166000</c:v>
                </c:pt>
                <c:pt idx="73" formatCode="0.00E+00">
                  <c:v>199200</c:v>
                </c:pt>
                <c:pt idx="74" formatCode="0.00E+00">
                  <c:v>239200</c:v>
                </c:pt>
                <c:pt idx="75" formatCode="0.00E+00">
                  <c:v>286000</c:v>
                </c:pt>
                <c:pt idx="76">
                  <c:v>30.55</c:v>
                </c:pt>
                <c:pt idx="77">
                  <c:v>38.549999999999997</c:v>
                </c:pt>
                <c:pt idx="78">
                  <c:v>48.45</c:v>
                </c:pt>
                <c:pt idx="79">
                  <c:v>61.06</c:v>
                </c:pt>
                <c:pt idx="80">
                  <c:v>76.69</c:v>
                </c:pt>
                <c:pt idx="81">
                  <c:v>96.4</c:v>
                </c:pt>
                <c:pt idx="82">
                  <c:v>120.9</c:v>
                </c:pt>
                <c:pt idx="83">
                  <c:v>151.19999999999999</c:v>
                </c:pt>
                <c:pt idx="84">
                  <c:v>189.5</c:v>
                </c:pt>
                <c:pt idx="85">
                  <c:v>238.9</c:v>
                </c:pt>
                <c:pt idx="86">
                  <c:v>298.8</c:v>
                </c:pt>
                <c:pt idx="87">
                  <c:v>368.8</c:v>
                </c:pt>
                <c:pt idx="88">
                  <c:v>466.3</c:v>
                </c:pt>
                <c:pt idx="89">
                  <c:v>579.1</c:v>
                </c:pt>
                <c:pt idx="90">
                  <c:v>730.5</c:v>
                </c:pt>
                <c:pt idx="91">
                  <c:v>904</c:v>
                </c:pt>
                <c:pt idx="92">
                  <c:v>1139</c:v>
                </c:pt>
                <c:pt idx="93">
                  <c:v>1417</c:v>
                </c:pt>
                <c:pt idx="94">
                  <c:v>1736</c:v>
                </c:pt>
                <c:pt idx="95">
                  <c:v>2162</c:v>
                </c:pt>
                <c:pt idx="96">
                  <c:v>2677</c:v>
                </c:pt>
                <c:pt idx="97">
                  <c:v>3313</c:v>
                </c:pt>
                <c:pt idx="98">
                  <c:v>4133</c:v>
                </c:pt>
                <c:pt idx="99">
                  <c:v>5123</c:v>
                </c:pt>
                <c:pt idx="100">
                  <c:v>6325</c:v>
                </c:pt>
                <c:pt idx="101">
                  <c:v>7713</c:v>
                </c:pt>
                <c:pt idx="102">
                  <c:v>9458</c:v>
                </c:pt>
                <c:pt idx="103">
                  <c:v>11620</c:v>
                </c:pt>
                <c:pt idx="104">
                  <c:v>14320</c:v>
                </c:pt>
                <c:pt idx="105">
                  <c:v>17610</c:v>
                </c:pt>
                <c:pt idx="106">
                  <c:v>21480</c:v>
                </c:pt>
                <c:pt idx="107">
                  <c:v>26220</c:v>
                </c:pt>
                <c:pt idx="108">
                  <c:v>31980</c:v>
                </c:pt>
                <c:pt idx="109">
                  <c:v>39120</c:v>
                </c:pt>
                <c:pt idx="110">
                  <c:v>47390</c:v>
                </c:pt>
                <c:pt idx="111">
                  <c:v>57600</c:v>
                </c:pt>
                <c:pt idx="112">
                  <c:v>69860</c:v>
                </c:pt>
                <c:pt idx="113">
                  <c:v>84580</c:v>
                </c:pt>
                <c:pt idx="114">
                  <c:v>7.7359999999999998</c:v>
                </c:pt>
                <c:pt idx="115">
                  <c:v>9.516</c:v>
                </c:pt>
                <c:pt idx="116">
                  <c:v>11.8</c:v>
                </c:pt>
                <c:pt idx="117">
                  <c:v>14.86</c:v>
                </c:pt>
                <c:pt idx="118">
                  <c:v>18.649999999999999</c:v>
                </c:pt>
                <c:pt idx="119">
                  <c:v>23.44</c:v>
                </c:pt>
                <c:pt idx="120">
                  <c:v>29.47</c:v>
                </c:pt>
                <c:pt idx="121">
                  <c:v>36.950000000000003</c:v>
                </c:pt>
                <c:pt idx="122">
                  <c:v>46.48</c:v>
                </c:pt>
                <c:pt idx="123">
                  <c:v>57.99</c:v>
                </c:pt>
                <c:pt idx="124">
                  <c:v>73.3</c:v>
                </c:pt>
                <c:pt idx="125">
                  <c:v>93.67</c:v>
                </c:pt>
                <c:pt idx="126">
                  <c:v>115.5</c:v>
                </c:pt>
                <c:pt idx="127">
                  <c:v>147</c:v>
                </c:pt>
                <c:pt idx="128">
                  <c:v>180.3</c:v>
                </c:pt>
                <c:pt idx="129">
                  <c:v>228.5</c:v>
                </c:pt>
                <c:pt idx="130">
                  <c:v>282.2</c:v>
                </c:pt>
                <c:pt idx="131">
                  <c:v>353.6</c:v>
                </c:pt>
                <c:pt idx="132">
                  <c:v>455.5</c:v>
                </c:pt>
                <c:pt idx="133">
                  <c:v>563.4</c:v>
                </c:pt>
                <c:pt idx="134">
                  <c:v>702</c:v>
                </c:pt>
                <c:pt idx="135">
                  <c:v>881.8</c:v>
                </c:pt>
                <c:pt idx="136">
                  <c:v>1091</c:v>
                </c:pt>
                <c:pt idx="137">
                  <c:v>1378</c:v>
                </c:pt>
                <c:pt idx="138">
                  <c:v>1707</c:v>
                </c:pt>
                <c:pt idx="139">
                  <c:v>2117</c:v>
                </c:pt>
                <c:pt idx="140">
                  <c:v>2651</c:v>
                </c:pt>
                <c:pt idx="141">
                  <c:v>3251</c:v>
                </c:pt>
                <c:pt idx="142">
                  <c:v>4027</c:v>
                </c:pt>
                <c:pt idx="143">
                  <c:v>4958</c:v>
                </c:pt>
                <c:pt idx="144">
                  <c:v>6167</c:v>
                </c:pt>
                <c:pt idx="145">
                  <c:v>7612</c:v>
                </c:pt>
                <c:pt idx="146">
                  <c:v>9389</c:v>
                </c:pt>
                <c:pt idx="147">
                  <c:v>11530</c:v>
                </c:pt>
                <c:pt idx="148">
                  <c:v>14210</c:v>
                </c:pt>
                <c:pt idx="149">
                  <c:v>17470</c:v>
                </c:pt>
                <c:pt idx="150">
                  <c:v>21440</c:v>
                </c:pt>
                <c:pt idx="151">
                  <c:v>26270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77760"/>
        <c:axId val="105087744"/>
      </c:scatterChart>
      <c:valAx>
        <c:axId val="10507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087744"/>
        <c:crosses val="autoZero"/>
        <c:crossBetween val="midCat"/>
      </c:valAx>
      <c:valAx>
        <c:axId val="105087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077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4"/>
          <c:tx>
            <c:strRef>
              <c:f>P1C1_50!$P$1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P1C1_50!$P$2:$P$154</c:f>
              <c:numCache>
                <c:formatCode>General</c:formatCode>
                <c:ptCount val="153"/>
                <c:pt idx="1">
                  <c:v>0.01</c:v>
                </c:pt>
                <c:pt idx="2">
                  <c:v>1.259E-2</c:v>
                </c:pt>
                <c:pt idx="3">
                  <c:v>1.585E-2</c:v>
                </c:pt>
                <c:pt idx="4">
                  <c:v>1.9949999999999999E-2</c:v>
                </c:pt>
                <c:pt idx="5">
                  <c:v>2.512E-2</c:v>
                </c:pt>
                <c:pt idx="6">
                  <c:v>3.1620000000000002E-2</c:v>
                </c:pt>
                <c:pt idx="7">
                  <c:v>3.9809999999999998E-2</c:v>
                </c:pt>
                <c:pt idx="8">
                  <c:v>5.0119999999999998E-2</c:v>
                </c:pt>
                <c:pt idx="9">
                  <c:v>6.3100000000000003E-2</c:v>
                </c:pt>
                <c:pt idx="10">
                  <c:v>7.9430000000000001E-2</c:v>
                </c:pt>
                <c:pt idx="11">
                  <c:v>0.1</c:v>
                </c:pt>
                <c:pt idx="12">
                  <c:v>0.12590000000000001</c:v>
                </c:pt>
                <c:pt idx="13">
                  <c:v>0.1585</c:v>
                </c:pt>
                <c:pt idx="14">
                  <c:v>0.19950000000000001</c:v>
                </c:pt>
                <c:pt idx="15">
                  <c:v>0.25119999999999998</c:v>
                </c:pt>
                <c:pt idx="16">
                  <c:v>0.31619999999999998</c:v>
                </c:pt>
                <c:pt idx="17">
                  <c:v>0.39810000000000001</c:v>
                </c:pt>
                <c:pt idx="18">
                  <c:v>0.50119999999999998</c:v>
                </c:pt>
                <c:pt idx="19">
                  <c:v>0.63100000000000001</c:v>
                </c:pt>
                <c:pt idx="20">
                  <c:v>0.79430000000000001</c:v>
                </c:pt>
                <c:pt idx="21">
                  <c:v>1</c:v>
                </c:pt>
                <c:pt idx="22">
                  <c:v>1.2589999999999999</c:v>
                </c:pt>
                <c:pt idx="23">
                  <c:v>1.585</c:v>
                </c:pt>
                <c:pt idx="24">
                  <c:v>1.9950000000000001</c:v>
                </c:pt>
                <c:pt idx="25">
                  <c:v>2.512</c:v>
                </c:pt>
                <c:pt idx="26">
                  <c:v>3.1619999999999999</c:v>
                </c:pt>
                <c:pt idx="27">
                  <c:v>3.9809999999999999</c:v>
                </c:pt>
                <c:pt idx="28">
                  <c:v>5.0119999999999996</c:v>
                </c:pt>
                <c:pt idx="29">
                  <c:v>6.31</c:v>
                </c:pt>
                <c:pt idx="30">
                  <c:v>7.9429999999999996</c:v>
                </c:pt>
                <c:pt idx="31">
                  <c:v>10</c:v>
                </c:pt>
                <c:pt idx="32">
                  <c:v>12.59</c:v>
                </c:pt>
                <c:pt idx="33">
                  <c:v>15.85</c:v>
                </c:pt>
                <c:pt idx="34">
                  <c:v>19.95</c:v>
                </c:pt>
                <c:pt idx="35">
                  <c:v>25.12</c:v>
                </c:pt>
                <c:pt idx="36">
                  <c:v>31.62</c:v>
                </c:pt>
                <c:pt idx="37">
                  <c:v>39.81</c:v>
                </c:pt>
                <c:pt idx="38">
                  <c:v>50</c:v>
                </c:pt>
                <c:pt idx="39">
                  <c:v>1.3000000000000002E-3</c:v>
                </c:pt>
                <c:pt idx="40">
                  <c:v>1.6367E-3</c:v>
                </c:pt>
                <c:pt idx="41">
                  <c:v>2.0604999999999998E-3</c:v>
                </c:pt>
                <c:pt idx="42">
                  <c:v>2.5934999999999999E-3</c:v>
                </c:pt>
                <c:pt idx="43">
                  <c:v>3.2656E-3</c:v>
                </c:pt>
                <c:pt idx="44">
                  <c:v>4.1106000000000007E-3</c:v>
                </c:pt>
                <c:pt idx="45">
                  <c:v>5.1752999999999999E-3</c:v>
                </c:pt>
                <c:pt idx="46">
                  <c:v>6.5155999999999999E-3</c:v>
                </c:pt>
                <c:pt idx="47">
                  <c:v>8.2030000000000002E-3</c:v>
                </c:pt>
                <c:pt idx="48">
                  <c:v>1.0325900000000001E-2</c:v>
                </c:pt>
                <c:pt idx="49">
                  <c:v>1.3000000000000001E-2</c:v>
                </c:pt>
                <c:pt idx="50">
                  <c:v>1.6367000000000003E-2</c:v>
                </c:pt>
                <c:pt idx="51">
                  <c:v>2.0605000000000002E-2</c:v>
                </c:pt>
                <c:pt idx="52">
                  <c:v>2.5935000000000003E-2</c:v>
                </c:pt>
                <c:pt idx="53">
                  <c:v>3.2655999999999998E-2</c:v>
                </c:pt>
                <c:pt idx="54">
                  <c:v>4.1105999999999997E-2</c:v>
                </c:pt>
                <c:pt idx="55">
                  <c:v>5.1753E-2</c:v>
                </c:pt>
                <c:pt idx="56">
                  <c:v>6.5156000000000006E-2</c:v>
                </c:pt>
                <c:pt idx="57">
                  <c:v>8.2030000000000006E-2</c:v>
                </c:pt>
                <c:pt idx="58">
                  <c:v>0.103259</c:v>
                </c:pt>
                <c:pt idx="59">
                  <c:v>0.13</c:v>
                </c:pt>
                <c:pt idx="60">
                  <c:v>0.16366999999999998</c:v>
                </c:pt>
                <c:pt idx="61">
                  <c:v>0.20605000000000001</c:v>
                </c:pt>
                <c:pt idx="62">
                  <c:v>0.25935000000000002</c:v>
                </c:pt>
                <c:pt idx="63">
                  <c:v>0.32656000000000002</c:v>
                </c:pt>
                <c:pt idx="64">
                  <c:v>0.41105999999999998</c:v>
                </c:pt>
                <c:pt idx="65">
                  <c:v>0.51753000000000005</c:v>
                </c:pt>
                <c:pt idx="66">
                  <c:v>0.65155999999999992</c:v>
                </c:pt>
                <c:pt idx="67">
                  <c:v>0.82030000000000003</c:v>
                </c:pt>
                <c:pt idx="68">
                  <c:v>1.0325899999999999</c:v>
                </c:pt>
                <c:pt idx="69">
                  <c:v>1.3</c:v>
                </c:pt>
                <c:pt idx="70">
                  <c:v>1.6367</c:v>
                </c:pt>
                <c:pt idx="71">
                  <c:v>2.0605000000000002</c:v>
                </c:pt>
                <c:pt idx="72">
                  <c:v>2.5935000000000001</c:v>
                </c:pt>
                <c:pt idx="73">
                  <c:v>3.2656000000000001</c:v>
                </c:pt>
                <c:pt idx="74">
                  <c:v>4.1106000000000007</c:v>
                </c:pt>
                <c:pt idx="75">
                  <c:v>5.1753000000000009</c:v>
                </c:pt>
                <c:pt idx="76">
                  <c:v>6.5</c:v>
                </c:pt>
                <c:pt idx="77">
                  <c:v>2.1999999999999998E-4</c:v>
                </c:pt>
                <c:pt idx="78">
                  <c:v>2.7698000000000002E-4</c:v>
                </c:pt>
                <c:pt idx="79">
                  <c:v>3.4869999999999996E-4</c:v>
                </c:pt>
                <c:pt idx="80">
                  <c:v>4.3889999999999993E-4</c:v>
                </c:pt>
                <c:pt idx="81">
                  <c:v>5.5263999999999997E-4</c:v>
                </c:pt>
                <c:pt idx="82">
                  <c:v>6.9563999999999997E-4</c:v>
                </c:pt>
                <c:pt idx="83">
                  <c:v>8.7581999999999992E-4</c:v>
                </c:pt>
                <c:pt idx="84">
                  <c:v>1.1026399999999998E-3</c:v>
                </c:pt>
                <c:pt idx="85">
                  <c:v>1.3882E-3</c:v>
                </c:pt>
                <c:pt idx="86">
                  <c:v>1.7474599999999999E-3</c:v>
                </c:pt>
                <c:pt idx="87">
                  <c:v>2.2000000000000001E-3</c:v>
                </c:pt>
                <c:pt idx="88">
                  <c:v>2.7698000000000002E-3</c:v>
                </c:pt>
                <c:pt idx="89">
                  <c:v>3.4869999999999996E-3</c:v>
                </c:pt>
                <c:pt idx="90">
                  <c:v>4.3889999999999997E-3</c:v>
                </c:pt>
                <c:pt idx="91">
                  <c:v>5.526399999999999E-3</c:v>
                </c:pt>
                <c:pt idx="92">
                  <c:v>6.9563999999999989E-3</c:v>
                </c:pt>
                <c:pt idx="93">
                  <c:v>8.758199999999999E-3</c:v>
                </c:pt>
                <c:pt idx="94">
                  <c:v>1.1026399999999999E-2</c:v>
                </c:pt>
                <c:pt idx="95">
                  <c:v>1.3881999999999999E-2</c:v>
                </c:pt>
                <c:pt idx="96">
                  <c:v>1.74746E-2</c:v>
                </c:pt>
                <c:pt idx="97">
                  <c:v>2.1999999999999999E-2</c:v>
                </c:pt>
                <c:pt idx="98">
                  <c:v>2.7697999999999997E-2</c:v>
                </c:pt>
                <c:pt idx="99">
                  <c:v>3.4869999999999998E-2</c:v>
                </c:pt>
                <c:pt idx="100">
                  <c:v>4.3889999999999998E-2</c:v>
                </c:pt>
                <c:pt idx="101">
                  <c:v>5.5263999999999994E-2</c:v>
                </c:pt>
                <c:pt idx="102">
                  <c:v>6.9564000000000001E-2</c:v>
                </c:pt>
                <c:pt idx="103">
                  <c:v>8.7581999999999993E-2</c:v>
                </c:pt>
                <c:pt idx="104">
                  <c:v>0.11026399999999999</c:v>
                </c:pt>
                <c:pt idx="105">
                  <c:v>0.13881999999999997</c:v>
                </c:pt>
                <c:pt idx="106">
                  <c:v>0.17474599999999998</c:v>
                </c:pt>
                <c:pt idx="107">
                  <c:v>0.21999999999999997</c:v>
                </c:pt>
                <c:pt idx="108">
                  <c:v>0.27698</c:v>
                </c:pt>
                <c:pt idx="109">
                  <c:v>0.34869999999999995</c:v>
                </c:pt>
                <c:pt idx="110">
                  <c:v>0.43889999999999996</c:v>
                </c:pt>
                <c:pt idx="111">
                  <c:v>0.55264000000000002</c:v>
                </c:pt>
                <c:pt idx="112">
                  <c:v>0.69564000000000004</c:v>
                </c:pt>
                <c:pt idx="113">
                  <c:v>0.87582000000000004</c:v>
                </c:pt>
                <c:pt idx="114">
                  <c:v>1.0999999999999999</c:v>
                </c:pt>
                <c:pt idx="115">
                  <c:v>4.4999999999999996E-5</c:v>
                </c:pt>
                <c:pt idx="116">
                  <c:v>5.6654999999999999E-5</c:v>
                </c:pt>
                <c:pt idx="117">
                  <c:v>7.1324999999999999E-5</c:v>
                </c:pt>
                <c:pt idx="118">
                  <c:v>8.9774999999999987E-5</c:v>
                </c:pt>
                <c:pt idx="119">
                  <c:v>1.1303999999999999E-4</c:v>
                </c:pt>
                <c:pt idx="120">
                  <c:v>1.4228999999999999E-4</c:v>
                </c:pt>
                <c:pt idx="121">
                  <c:v>1.7914499999999997E-4</c:v>
                </c:pt>
                <c:pt idx="122">
                  <c:v>2.2553999999999999E-4</c:v>
                </c:pt>
                <c:pt idx="123">
                  <c:v>2.8394999999999999E-4</c:v>
                </c:pt>
                <c:pt idx="124">
                  <c:v>3.5743499999999997E-4</c:v>
                </c:pt>
                <c:pt idx="125">
                  <c:v>4.4999999999999999E-4</c:v>
                </c:pt>
                <c:pt idx="126">
                  <c:v>5.6654999999999997E-4</c:v>
                </c:pt>
                <c:pt idx="127">
                  <c:v>7.1324999999999991E-4</c:v>
                </c:pt>
                <c:pt idx="128">
                  <c:v>8.9775E-4</c:v>
                </c:pt>
                <c:pt idx="129">
                  <c:v>1.1303999999999997E-3</c:v>
                </c:pt>
                <c:pt idx="130">
                  <c:v>1.4228999999999997E-3</c:v>
                </c:pt>
                <c:pt idx="131">
                  <c:v>1.79145E-3</c:v>
                </c:pt>
                <c:pt idx="132">
                  <c:v>2.2553999999999999E-3</c:v>
                </c:pt>
                <c:pt idx="133">
                  <c:v>2.8395E-3</c:v>
                </c:pt>
                <c:pt idx="134">
                  <c:v>3.5743499999999996E-3</c:v>
                </c:pt>
                <c:pt idx="135">
                  <c:v>4.4999999999999997E-3</c:v>
                </c:pt>
                <c:pt idx="136">
                  <c:v>5.6654999999999995E-3</c:v>
                </c:pt>
                <c:pt idx="137">
                  <c:v>7.1324999999999991E-3</c:v>
                </c:pt>
                <c:pt idx="138">
                  <c:v>8.9774999999999994E-3</c:v>
                </c:pt>
                <c:pt idx="139">
                  <c:v>1.1304E-2</c:v>
                </c:pt>
                <c:pt idx="140">
                  <c:v>1.4228999999999999E-2</c:v>
                </c:pt>
                <c:pt idx="141">
                  <c:v>1.7914499999999996E-2</c:v>
                </c:pt>
                <c:pt idx="142">
                  <c:v>2.2553999999999998E-2</c:v>
                </c:pt>
                <c:pt idx="143">
                  <c:v>2.8394999999999997E-2</c:v>
                </c:pt>
                <c:pt idx="144">
                  <c:v>3.5743499999999997E-2</c:v>
                </c:pt>
                <c:pt idx="145">
                  <c:v>4.4999999999999998E-2</c:v>
                </c:pt>
                <c:pt idx="146">
                  <c:v>5.6654999999999997E-2</c:v>
                </c:pt>
                <c:pt idx="147">
                  <c:v>7.1325E-2</c:v>
                </c:pt>
                <c:pt idx="148">
                  <c:v>8.9774999999999994E-2</c:v>
                </c:pt>
                <c:pt idx="149">
                  <c:v>0.11304</c:v>
                </c:pt>
                <c:pt idx="150">
                  <c:v>0.14229</c:v>
                </c:pt>
                <c:pt idx="151">
                  <c:v>0.179145</c:v>
                </c:pt>
                <c:pt idx="152">
                  <c:v>0.22499999999999998</c:v>
                </c:pt>
              </c:numCache>
            </c:numRef>
          </c:xVal>
          <c:yVal>
            <c:numRef>
              <c:f>P1C1_50!$C$2:$C$154</c:f>
              <c:numCache>
                <c:formatCode>General</c:formatCode>
                <c:ptCount val="153"/>
                <c:pt idx="1">
                  <c:v>4078</c:v>
                </c:pt>
                <c:pt idx="2">
                  <c:v>5089</c:v>
                </c:pt>
                <c:pt idx="3">
                  <c:v>6267</c:v>
                </c:pt>
                <c:pt idx="4">
                  <c:v>7686</c:v>
                </c:pt>
                <c:pt idx="5">
                  <c:v>9415</c:v>
                </c:pt>
                <c:pt idx="6">
                  <c:v>11450</c:v>
                </c:pt>
                <c:pt idx="7">
                  <c:v>13880</c:v>
                </c:pt>
                <c:pt idx="8">
                  <c:v>16870</c:v>
                </c:pt>
                <c:pt idx="9">
                  <c:v>20650</c:v>
                </c:pt>
                <c:pt idx="10">
                  <c:v>25120</c:v>
                </c:pt>
                <c:pt idx="11">
                  <c:v>29800</c:v>
                </c:pt>
                <c:pt idx="12">
                  <c:v>36500</c:v>
                </c:pt>
                <c:pt idx="13">
                  <c:v>43700</c:v>
                </c:pt>
                <c:pt idx="14">
                  <c:v>53840</c:v>
                </c:pt>
                <c:pt idx="15">
                  <c:v>64800</c:v>
                </c:pt>
                <c:pt idx="16">
                  <c:v>77060</c:v>
                </c:pt>
                <c:pt idx="17">
                  <c:v>93690</c:v>
                </c:pt>
                <c:pt idx="18" formatCode="0.00E+00">
                  <c:v>110700</c:v>
                </c:pt>
                <c:pt idx="19" formatCode="0.00E+00">
                  <c:v>134600</c:v>
                </c:pt>
                <c:pt idx="20" formatCode="0.00E+00">
                  <c:v>161100</c:v>
                </c:pt>
                <c:pt idx="21" formatCode="0.00E+00">
                  <c:v>188300</c:v>
                </c:pt>
                <c:pt idx="22" formatCode="0.00E+00">
                  <c:v>225200</c:v>
                </c:pt>
                <c:pt idx="23" formatCode="0.00E+00">
                  <c:v>274200</c:v>
                </c:pt>
                <c:pt idx="24" formatCode="0.00E+00">
                  <c:v>322500</c:v>
                </c:pt>
                <c:pt idx="25" formatCode="0.00E+00">
                  <c:v>384700</c:v>
                </c:pt>
                <c:pt idx="26" formatCode="0.00E+00">
                  <c:v>460600</c:v>
                </c:pt>
                <c:pt idx="27" formatCode="0.00E+00">
                  <c:v>545300</c:v>
                </c:pt>
                <c:pt idx="28" formatCode="0.00E+00">
                  <c:v>649600</c:v>
                </c:pt>
                <c:pt idx="29" formatCode="0.00E+00">
                  <c:v>758400</c:v>
                </c:pt>
                <c:pt idx="30" formatCode="0.00E+00">
                  <c:v>903000</c:v>
                </c:pt>
                <c:pt idx="31" formatCode="0.00E+00">
                  <c:v>1055000</c:v>
                </c:pt>
                <c:pt idx="32" formatCode="0.00E+00">
                  <c:v>1247000</c:v>
                </c:pt>
                <c:pt idx="33" formatCode="0.00E+00">
                  <c:v>1462000</c:v>
                </c:pt>
                <c:pt idx="34" formatCode="0.00E+00">
                  <c:v>1712000</c:v>
                </c:pt>
                <c:pt idx="35" formatCode="0.00E+00">
                  <c:v>1999000</c:v>
                </c:pt>
                <c:pt idx="36" formatCode="0.00E+00">
                  <c:v>2323000</c:v>
                </c:pt>
                <c:pt idx="37" formatCode="0.00E+00">
                  <c:v>2727000</c:v>
                </c:pt>
                <c:pt idx="38" formatCode="0.00E+00">
                  <c:v>3053000</c:v>
                </c:pt>
                <c:pt idx="39">
                  <c:v>595.79999999999995</c:v>
                </c:pt>
                <c:pt idx="40">
                  <c:v>742.7</c:v>
                </c:pt>
                <c:pt idx="41">
                  <c:v>921.4</c:v>
                </c:pt>
                <c:pt idx="42">
                  <c:v>1144</c:v>
                </c:pt>
                <c:pt idx="43">
                  <c:v>1412</c:v>
                </c:pt>
                <c:pt idx="44">
                  <c:v>1737</c:v>
                </c:pt>
                <c:pt idx="45">
                  <c:v>2134</c:v>
                </c:pt>
                <c:pt idx="46">
                  <c:v>2620</c:v>
                </c:pt>
                <c:pt idx="47">
                  <c:v>3246</c:v>
                </c:pt>
                <c:pt idx="48">
                  <c:v>4018</c:v>
                </c:pt>
                <c:pt idx="49">
                  <c:v>4849</c:v>
                </c:pt>
                <c:pt idx="50">
                  <c:v>5985</c:v>
                </c:pt>
                <c:pt idx="51">
                  <c:v>7314</c:v>
                </c:pt>
                <c:pt idx="52">
                  <c:v>9169</c:v>
                </c:pt>
                <c:pt idx="53">
                  <c:v>11190</c:v>
                </c:pt>
                <c:pt idx="54">
                  <c:v>13520</c:v>
                </c:pt>
                <c:pt idx="55">
                  <c:v>16670</c:v>
                </c:pt>
                <c:pt idx="56">
                  <c:v>20130</c:v>
                </c:pt>
                <c:pt idx="57">
                  <c:v>24740</c:v>
                </c:pt>
                <c:pt idx="58">
                  <c:v>29790</c:v>
                </c:pt>
                <c:pt idx="59">
                  <c:v>36130</c:v>
                </c:pt>
                <c:pt idx="60">
                  <c:v>43350</c:v>
                </c:pt>
                <c:pt idx="61">
                  <c:v>52280</c:v>
                </c:pt>
                <c:pt idx="62">
                  <c:v>63870</c:v>
                </c:pt>
                <c:pt idx="63">
                  <c:v>77240</c:v>
                </c:pt>
                <c:pt idx="64">
                  <c:v>94070</c:v>
                </c:pt>
                <c:pt idx="65" formatCode="0.00E+00">
                  <c:v>112300</c:v>
                </c:pt>
                <c:pt idx="66" formatCode="0.00E+00">
                  <c:v>133400</c:v>
                </c:pt>
                <c:pt idx="67" formatCode="0.00E+00">
                  <c:v>162000</c:v>
                </c:pt>
                <c:pt idx="68" formatCode="0.00E+00">
                  <c:v>194300</c:v>
                </c:pt>
                <c:pt idx="69" formatCode="0.00E+00">
                  <c:v>232800</c:v>
                </c:pt>
                <c:pt idx="70" formatCode="0.00E+00">
                  <c:v>278700</c:v>
                </c:pt>
                <c:pt idx="71" formatCode="0.00E+00">
                  <c:v>333300</c:v>
                </c:pt>
                <c:pt idx="72" formatCode="0.00E+00">
                  <c:v>398100</c:v>
                </c:pt>
                <c:pt idx="73" formatCode="0.00E+00">
                  <c:v>475100</c:v>
                </c:pt>
                <c:pt idx="74" formatCode="0.00E+00">
                  <c:v>565900</c:v>
                </c:pt>
                <c:pt idx="75" formatCode="0.00E+00">
                  <c:v>673900</c:v>
                </c:pt>
                <c:pt idx="76" formatCode="0.00E+00">
                  <c:v>793500</c:v>
                </c:pt>
                <c:pt idx="77">
                  <c:v>110.6</c:v>
                </c:pt>
                <c:pt idx="78">
                  <c:v>139.19999999999999</c:v>
                </c:pt>
                <c:pt idx="79">
                  <c:v>174.1</c:v>
                </c:pt>
                <c:pt idx="80">
                  <c:v>217.8</c:v>
                </c:pt>
                <c:pt idx="81">
                  <c:v>271.39999999999998</c:v>
                </c:pt>
                <c:pt idx="82">
                  <c:v>336.1</c:v>
                </c:pt>
                <c:pt idx="83">
                  <c:v>416.2</c:v>
                </c:pt>
                <c:pt idx="84">
                  <c:v>512.5</c:v>
                </c:pt>
                <c:pt idx="85">
                  <c:v>640</c:v>
                </c:pt>
                <c:pt idx="86">
                  <c:v>799.5</c:v>
                </c:pt>
                <c:pt idx="87">
                  <c:v>967.9</c:v>
                </c:pt>
                <c:pt idx="88">
                  <c:v>1202</c:v>
                </c:pt>
                <c:pt idx="89">
                  <c:v>1484</c:v>
                </c:pt>
                <c:pt idx="90">
                  <c:v>1891</c:v>
                </c:pt>
                <c:pt idx="91">
                  <c:v>2329</c:v>
                </c:pt>
                <c:pt idx="92">
                  <c:v>2829</c:v>
                </c:pt>
                <c:pt idx="93">
                  <c:v>3528</c:v>
                </c:pt>
                <c:pt idx="94">
                  <c:v>4243</c:v>
                </c:pt>
                <c:pt idx="95">
                  <c:v>5338</c:v>
                </c:pt>
                <c:pt idx="96">
                  <c:v>6502</c:v>
                </c:pt>
                <c:pt idx="97">
                  <c:v>8035</c:v>
                </c:pt>
                <c:pt idx="98">
                  <c:v>9813</c:v>
                </c:pt>
                <c:pt idx="99">
                  <c:v>12190</c:v>
                </c:pt>
                <c:pt idx="100">
                  <c:v>14600</c:v>
                </c:pt>
                <c:pt idx="101">
                  <c:v>18300</c:v>
                </c:pt>
                <c:pt idx="102">
                  <c:v>21980</c:v>
                </c:pt>
                <c:pt idx="103">
                  <c:v>26570</c:v>
                </c:pt>
                <c:pt idx="104">
                  <c:v>32850</c:v>
                </c:pt>
                <c:pt idx="105">
                  <c:v>40350</c:v>
                </c:pt>
                <c:pt idx="106">
                  <c:v>48500</c:v>
                </c:pt>
                <c:pt idx="107">
                  <c:v>58820</c:v>
                </c:pt>
                <c:pt idx="108">
                  <c:v>71270</c:v>
                </c:pt>
                <c:pt idx="109">
                  <c:v>86300</c:v>
                </c:pt>
                <c:pt idx="110" formatCode="0.00E+00">
                  <c:v>104400</c:v>
                </c:pt>
                <c:pt idx="111" formatCode="0.00E+00">
                  <c:v>126000</c:v>
                </c:pt>
                <c:pt idx="112" formatCode="0.00E+00">
                  <c:v>152100</c:v>
                </c:pt>
                <c:pt idx="113" formatCode="0.00E+00">
                  <c:v>183400</c:v>
                </c:pt>
                <c:pt idx="114" formatCode="0.00E+00">
                  <c:v>220300</c:v>
                </c:pt>
                <c:pt idx="115">
                  <c:v>26.94</c:v>
                </c:pt>
                <c:pt idx="116">
                  <c:v>32.93</c:v>
                </c:pt>
                <c:pt idx="117">
                  <c:v>40.54</c:v>
                </c:pt>
                <c:pt idx="118">
                  <c:v>49.82</c:v>
                </c:pt>
                <c:pt idx="119">
                  <c:v>61.35</c:v>
                </c:pt>
                <c:pt idx="120">
                  <c:v>76.14</c:v>
                </c:pt>
                <c:pt idx="121">
                  <c:v>94.83</c:v>
                </c:pt>
                <c:pt idx="122">
                  <c:v>117.5</c:v>
                </c:pt>
                <c:pt idx="123">
                  <c:v>144.6</c:v>
                </c:pt>
                <c:pt idx="124">
                  <c:v>177.3</c:v>
                </c:pt>
                <c:pt idx="125">
                  <c:v>227.5</c:v>
                </c:pt>
                <c:pt idx="126">
                  <c:v>281.39999999999998</c:v>
                </c:pt>
                <c:pt idx="127">
                  <c:v>352.9</c:v>
                </c:pt>
                <c:pt idx="128">
                  <c:v>421.6</c:v>
                </c:pt>
                <c:pt idx="129">
                  <c:v>525.5</c:v>
                </c:pt>
                <c:pt idx="130">
                  <c:v>667.1</c:v>
                </c:pt>
                <c:pt idx="131">
                  <c:v>813.6</c:v>
                </c:pt>
                <c:pt idx="132">
                  <c:v>1037</c:v>
                </c:pt>
                <c:pt idx="133">
                  <c:v>1262</c:v>
                </c:pt>
                <c:pt idx="134">
                  <c:v>1577</c:v>
                </c:pt>
                <c:pt idx="135">
                  <c:v>1966</c:v>
                </c:pt>
                <c:pt idx="136">
                  <c:v>2455</c:v>
                </c:pt>
                <c:pt idx="137">
                  <c:v>2969</c:v>
                </c:pt>
                <c:pt idx="138">
                  <c:v>3728</c:v>
                </c:pt>
                <c:pt idx="139">
                  <c:v>4487</c:v>
                </c:pt>
                <c:pt idx="140">
                  <c:v>5635</c:v>
                </c:pt>
                <c:pt idx="141">
                  <c:v>6954</c:v>
                </c:pt>
                <c:pt idx="142">
                  <c:v>8565</c:v>
                </c:pt>
                <c:pt idx="143">
                  <c:v>10530</c:v>
                </c:pt>
                <c:pt idx="144">
                  <c:v>12940</c:v>
                </c:pt>
                <c:pt idx="145">
                  <c:v>15870</c:v>
                </c:pt>
                <c:pt idx="146">
                  <c:v>19450</c:v>
                </c:pt>
                <c:pt idx="147">
                  <c:v>23820</c:v>
                </c:pt>
                <c:pt idx="148">
                  <c:v>29130</c:v>
                </c:pt>
                <c:pt idx="149">
                  <c:v>35580</c:v>
                </c:pt>
                <c:pt idx="150">
                  <c:v>43410</c:v>
                </c:pt>
                <c:pt idx="151">
                  <c:v>52880</c:v>
                </c:pt>
                <c:pt idx="152">
                  <c:v>64270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[1]P2BM1_40!$P$1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[1]P2BM1_40!$P$2:$P$154</c:f>
              <c:numCache>
                <c:formatCode>General</c:formatCode>
                <c:ptCount val="153"/>
                <c:pt idx="1">
                  <c:v>0.01</c:v>
                </c:pt>
                <c:pt idx="2">
                  <c:v>1.259E-2</c:v>
                </c:pt>
                <c:pt idx="3">
                  <c:v>1.585E-2</c:v>
                </c:pt>
                <c:pt idx="4">
                  <c:v>1.9949999999999999E-2</c:v>
                </c:pt>
                <c:pt idx="5">
                  <c:v>2.512E-2</c:v>
                </c:pt>
                <c:pt idx="6">
                  <c:v>3.1620000000000002E-2</c:v>
                </c:pt>
                <c:pt idx="7">
                  <c:v>3.9809999999999998E-2</c:v>
                </c:pt>
                <c:pt idx="8">
                  <c:v>5.0119999999999998E-2</c:v>
                </c:pt>
                <c:pt idx="9">
                  <c:v>6.3100000000000003E-2</c:v>
                </c:pt>
                <c:pt idx="10">
                  <c:v>7.9430000000000001E-2</c:v>
                </c:pt>
                <c:pt idx="11">
                  <c:v>0.1</c:v>
                </c:pt>
                <c:pt idx="12">
                  <c:v>0.12590000000000001</c:v>
                </c:pt>
                <c:pt idx="13">
                  <c:v>0.1585</c:v>
                </c:pt>
                <c:pt idx="14">
                  <c:v>0.19950000000000001</c:v>
                </c:pt>
                <c:pt idx="15">
                  <c:v>0.25119999999999998</c:v>
                </c:pt>
                <c:pt idx="16">
                  <c:v>0.31619999999999998</c:v>
                </c:pt>
                <c:pt idx="17">
                  <c:v>0.39810000000000001</c:v>
                </c:pt>
                <c:pt idx="18">
                  <c:v>0.50119999999999998</c:v>
                </c:pt>
                <c:pt idx="19">
                  <c:v>0.63100000000000001</c:v>
                </c:pt>
                <c:pt idx="20">
                  <c:v>0.79430000000000001</c:v>
                </c:pt>
                <c:pt idx="21">
                  <c:v>1</c:v>
                </c:pt>
                <c:pt idx="22">
                  <c:v>1.2589999999999999</c:v>
                </c:pt>
                <c:pt idx="23">
                  <c:v>1.585</c:v>
                </c:pt>
                <c:pt idx="24">
                  <c:v>1.9950000000000001</c:v>
                </c:pt>
                <c:pt idx="25">
                  <c:v>2.512</c:v>
                </c:pt>
                <c:pt idx="26">
                  <c:v>3.1619999999999999</c:v>
                </c:pt>
                <c:pt idx="27">
                  <c:v>3.9809999999999999</c:v>
                </c:pt>
                <c:pt idx="28">
                  <c:v>5.0119999999999996</c:v>
                </c:pt>
                <c:pt idx="29">
                  <c:v>6.31</c:v>
                </c:pt>
                <c:pt idx="30">
                  <c:v>7.9429999999999996</c:v>
                </c:pt>
                <c:pt idx="31">
                  <c:v>10</c:v>
                </c:pt>
                <c:pt idx="32">
                  <c:v>12.59</c:v>
                </c:pt>
                <c:pt idx="33">
                  <c:v>15.85</c:v>
                </c:pt>
                <c:pt idx="34">
                  <c:v>19.95</c:v>
                </c:pt>
                <c:pt idx="35">
                  <c:v>25.12</c:v>
                </c:pt>
                <c:pt idx="36">
                  <c:v>31.62</c:v>
                </c:pt>
                <c:pt idx="37">
                  <c:v>39.81</c:v>
                </c:pt>
                <c:pt idx="38">
                  <c:v>50</c:v>
                </c:pt>
                <c:pt idx="39">
                  <c:v>1.1999999999999999E-3</c:v>
                </c:pt>
                <c:pt idx="40">
                  <c:v>1.5108000000000001E-3</c:v>
                </c:pt>
                <c:pt idx="41">
                  <c:v>1.9019999999999998E-3</c:v>
                </c:pt>
                <c:pt idx="42">
                  <c:v>2.3939999999999999E-3</c:v>
                </c:pt>
                <c:pt idx="43">
                  <c:v>3.0144E-3</c:v>
                </c:pt>
                <c:pt idx="44">
                  <c:v>3.7944000000000003E-3</c:v>
                </c:pt>
                <c:pt idx="45">
                  <c:v>4.7771999999999997E-3</c:v>
                </c:pt>
                <c:pt idx="46">
                  <c:v>6.0143999999999996E-3</c:v>
                </c:pt>
                <c:pt idx="47">
                  <c:v>7.5719999999999997E-3</c:v>
                </c:pt>
                <c:pt idx="48">
                  <c:v>9.5315999999999994E-3</c:v>
                </c:pt>
                <c:pt idx="49">
                  <c:v>1.2E-2</c:v>
                </c:pt>
                <c:pt idx="50">
                  <c:v>1.5108000000000002E-2</c:v>
                </c:pt>
                <c:pt idx="51">
                  <c:v>1.9019999999999999E-2</c:v>
                </c:pt>
                <c:pt idx="52">
                  <c:v>2.3939999999999999E-2</c:v>
                </c:pt>
                <c:pt idx="53">
                  <c:v>3.0143999999999997E-2</c:v>
                </c:pt>
                <c:pt idx="54">
                  <c:v>3.7943999999999999E-2</c:v>
                </c:pt>
                <c:pt idx="55">
                  <c:v>4.7772000000000002E-2</c:v>
                </c:pt>
                <c:pt idx="56">
                  <c:v>6.0143999999999996E-2</c:v>
                </c:pt>
                <c:pt idx="57">
                  <c:v>7.5719999999999996E-2</c:v>
                </c:pt>
                <c:pt idx="58">
                  <c:v>9.5315999999999998E-2</c:v>
                </c:pt>
                <c:pt idx="59">
                  <c:v>0.12</c:v>
                </c:pt>
                <c:pt idx="60">
                  <c:v>0.15107999999999999</c:v>
                </c:pt>
                <c:pt idx="61">
                  <c:v>0.19019999999999998</c:v>
                </c:pt>
                <c:pt idx="62">
                  <c:v>0.2394</c:v>
                </c:pt>
                <c:pt idx="63">
                  <c:v>0.30143999999999999</c:v>
                </c:pt>
                <c:pt idx="64">
                  <c:v>0.37944</c:v>
                </c:pt>
                <c:pt idx="65">
                  <c:v>0.47771999999999998</c:v>
                </c:pt>
                <c:pt idx="66">
                  <c:v>0.60143999999999997</c:v>
                </c:pt>
                <c:pt idx="67">
                  <c:v>0.75719999999999987</c:v>
                </c:pt>
                <c:pt idx="68">
                  <c:v>0.9531599999999999</c:v>
                </c:pt>
                <c:pt idx="69">
                  <c:v>1.2</c:v>
                </c:pt>
                <c:pt idx="70">
                  <c:v>1.5107999999999999</c:v>
                </c:pt>
                <c:pt idx="71">
                  <c:v>1.9019999999999999</c:v>
                </c:pt>
                <c:pt idx="72">
                  <c:v>2.3939999999999997</c:v>
                </c:pt>
                <c:pt idx="73">
                  <c:v>3.0144000000000002</c:v>
                </c:pt>
                <c:pt idx="74">
                  <c:v>3.7944</c:v>
                </c:pt>
                <c:pt idx="75">
                  <c:v>4.7771999999999997</c:v>
                </c:pt>
                <c:pt idx="76">
                  <c:v>6</c:v>
                </c:pt>
                <c:pt idx="77">
                  <c:v>1.7999999999999998E-4</c:v>
                </c:pt>
                <c:pt idx="78">
                  <c:v>2.2662E-4</c:v>
                </c:pt>
                <c:pt idx="79">
                  <c:v>2.853E-4</c:v>
                </c:pt>
                <c:pt idx="80">
                  <c:v>3.5909999999999995E-4</c:v>
                </c:pt>
                <c:pt idx="81">
                  <c:v>4.5215999999999995E-4</c:v>
                </c:pt>
                <c:pt idx="82">
                  <c:v>5.6915999999999998E-4</c:v>
                </c:pt>
                <c:pt idx="83">
                  <c:v>7.1657999999999986E-4</c:v>
                </c:pt>
                <c:pt idx="84">
                  <c:v>9.0215999999999994E-4</c:v>
                </c:pt>
                <c:pt idx="85">
                  <c:v>1.1358E-3</c:v>
                </c:pt>
                <c:pt idx="86">
                  <c:v>1.4297399999999999E-3</c:v>
                </c:pt>
                <c:pt idx="87">
                  <c:v>1.8E-3</c:v>
                </c:pt>
                <c:pt idx="88">
                  <c:v>2.2661999999999999E-3</c:v>
                </c:pt>
                <c:pt idx="89">
                  <c:v>2.8529999999999996E-3</c:v>
                </c:pt>
                <c:pt idx="90">
                  <c:v>3.591E-3</c:v>
                </c:pt>
                <c:pt idx="91">
                  <c:v>4.5215999999999989E-3</c:v>
                </c:pt>
                <c:pt idx="92">
                  <c:v>5.6915999999999989E-3</c:v>
                </c:pt>
                <c:pt idx="93">
                  <c:v>7.1657999999999999E-3</c:v>
                </c:pt>
                <c:pt idx="94">
                  <c:v>9.0215999999999994E-3</c:v>
                </c:pt>
                <c:pt idx="95">
                  <c:v>1.1358E-2</c:v>
                </c:pt>
                <c:pt idx="96">
                  <c:v>1.4297399999999998E-2</c:v>
                </c:pt>
                <c:pt idx="97">
                  <c:v>1.7999999999999999E-2</c:v>
                </c:pt>
                <c:pt idx="98">
                  <c:v>2.2661999999999998E-2</c:v>
                </c:pt>
                <c:pt idx="99">
                  <c:v>2.8529999999999996E-2</c:v>
                </c:pt>
                <c:pt idx="100">
                  <c:v>3.5909999999999997E-2</c:v>
                </c:pt>
                <c:pt idx="101">
                  <c:v>4.5215999999999999E-2</c:v>
                </c:pt>
                <c:pt idx="102">
                  <c:v>5.6915999999999994E-2</c:v>
                </c:pt>
                <c:pt idx="103">
                  <c:v>7.1657999999999986E-2</c:v>
                </c:pt>
                <c:pt idx="104">
                  <c:v>9.0215999999999991E-2</c:v>
                </c:pt>
                <c:pt idx="105">
                  <c:v>0.11357999999999999</c:v>
                </c:pt>
                <c:pt idx="106">
                  <c:v>0.14297399999999999</c:v>
                </c:pt>
                <c:pt idx="107">
                  <c:v>0.18</c:v>
                </c:pt>
                <c:pt idx="108">
                  <c:v>0.22661999999999999</c:v>
                </c:pt>
                <c:pt idx="109">
                  <c:v>0.2853</c:v>
                </c:pt>
                <c:pt idx="110">
                  <c:v>0.35909999999999997</c:v>
                </c:pt>
                <c:pt idx="111">
                  <c:v>0.45216000000000001</c:v>
                </c:pt>
                <c:pt idx="112">
                  <c:v>0.56916</c:v>
                </c:pt>
                <c:pt idx="113">
                  <c:v>0.71657999999999999</c:v>
                </c:pt>
                <c:pt idx="114">
                  <c:v>0.89999999999999991</c:v>
                </c:pt>
                <c:pt idx="115">
                  <c:v>3.0000000000000001E-5</c:v>
                </c:pt>
                <c:pt idx="116">
                  <c:v>3.7769999999999999E-5</c:v>
                </c:pt>
                <c:pt idx="117">
                  <c:v>4.7549999999999997E-5</c:v>
                </c:pt>
                <c:pt idx="118">
                  <c:v>5.9849999999999998E-5</c:v>
                </c:pt>
                <c:pt idx="119">
                  <c:v>7.5359999999999997E-5</c:v>
                </c:pt>
                <c:pt idx="120">
                  <c:v>9.486000000000001E-5</c:v>
                </c:pt>
                <c:pt idx="121">
                  <c:v>1.1943E-4</c:v>
                </c:pt>
                <c:pt idx="122">
                  <c:v>1.5035999999999999E-4</c:v>
                </c:pt>
                <c:pt idx="123">
                  <c:v>1.8930000000000002E-4</c:v>
                </c:pt>
                <c:pt idx="124">
                  <c:v>2.3829E-4</c:v>
                </c:pt>
                <c:pt idx="125">
                  <c:v>3.0000000000000003E-4</c:v>
                </c:pt>
                <c:pt idx="126">
                  <c:v>3.7770000000000002E-4</c:v>
                </c:pt>
                <c:pt idx="127">
                  <c:v>4.7550000000000001E-4</c:v>
                </c:pt>
                <c:pt idx="128">
                  <c:v>5.9850000000000007E-4</c:v>
                </c:pt>
                <c:pt idx="129">
                  <c:v>7.5359999999999999E-4</c:v>
                </c:pt>
                <c:pt idx="130">
                  <c:v>9.4859999999999996E-4</c:v>
                </c:pt>
                <c:pt idx="131">
                  <c:v>1.1943000000000001E-3</c:v>
                </c:pt>
                <c:pt idx="132">
                  <c:v>1.5035999999999999E-3</c:v>
                </c:pt>
                <c:pt idx="133">
                  <c:v>1.8930000000000002E-3</c:v>
                </c:pt>
                <c:pt idx="134">
                  <c:v>2.3828999999999999E-3</c:v>
                </c:pt>
                <c:pt idx="135">
                  <c:v>3.0000000000000001E-3</c:v>
                </c:pt>
                <c:pt idx="136">
                  <c:v>3.777E-3</c:v>
                </c:pt>
                <c:pt idx="137">
                  <c:v>4.7549999999999997E-3</c:v>
                </c:pt>
                <c:pt idx="138">
                  <c:v>5.9850000000000007E-3</c:v>
                </c:pt>
                <c:pt idx="139">
                  <c:v>7.5360000000000002E-3</c:v>
                </c:pt>
                <c:pt idx="140">
                  <c:v>9.4859999999999996E-3</c:v>
                </c:pt>
                <c:pt idx="141">
                  <c:v>1.1943E-2</c:v>
                </c:pt>
                <c:pt idx="142">
                  <c:v>1.5035999999999999E-2</c:v>
                </c:pt>
                <c:pt idx="143">
                  <c:v>1.8929999999999999E-2</c:v>
                </c:pt>
                <c:pt idx="144">
                  <c:v>2.3828999999999999E-2</c:v>
                </c:pt>
                <c:pt idx="145">
                  <c:v>0.03</c:v>
                </c:pt>
                <c:pt idx="146">
                  <c:v>3.7769999999999998E-2</c:v>
                </c:pt>
                <c:pt idx="147">
                  <c:v>4.7550000000000002E-2</c:v>
                </c:pt>
                <c:pt idx="148">
                  <c:v>5.985E-2</c:v>
                </c:pt>
                <c:pt idx="149">
                  <c:v>7.536000000000001E-2</c:v>
                </c:pt>
                <c:pt idx="150">
                  <c:v>9.486E-2</c:v>
                </c:pt>
                <c:pt idx="151">
                  <c:v>0.11943000000000001</c:v>
                </c:pt>
                <c:pt idx="152">
                  <c:v>0.15</c:v>
                </c:pt>
              </c:numCache>
            </c:numRef>
          </c:xVal>
          <c:yVal>
            <c:numRef>
              <c:f>[1]P2BM1_40!$C$2:$C$154</c:f>
              <c:numCache>
                <c:formatCode>General</c:formatCode>
                <c:ptCount val="153"/>
                <c:pt idx="1">
                  <c:v>15270</c:v>
                </c:pt>
                <c:pt idx="2">
                  <c:v>18080</c:v>
                </c:pt>
                <c:pt idx="3">
                  <c:v>21620</c:v>
                </c:pt>
                <c:pt idx="4">
                  <c:v>25800</c:v>
                </c:pt>
                <c:pt idx="5">
                  <c:v>30520</c:v>
                </c:pt>
                <c:pt idx="6">
                  <c:v>36320</c:v>
                </c:pt>
                <c:pt idx="7">
                  <c:v>43260</c:v>
                </c:pt>
                <c:pt idx="8">
                  <c:v>51380</c:v>
                </c:pt>
                <c:pt idx="9">
                  <c:v>60420</c:v>
                </c:pt>
                <c:pt idx="10">
                  <c:v>70310</c:v>
                </c:pt>
                <c:pt idx="11">
                  <c:v>82970</c:v>
                </c:pt>
                <c:pt idx="12">
                  <c:v>99670</c:v>
                </c:pt>
                <c:pt idx="13">
                  <c:v>114700</c:v>
                </c:pt>
                <c:pt idx="14">
                  <c:v>136200</c:v>
                </c:pt>
                <c:pt idx="15">
                  <c:v>155900</c:v>
                </c:pt>
                <c:pt idx="16">
                  <c:v>183600</c:v>
                </c:pt>
                <c:pt idx="17">
                  <c:v>210800</c:v>
                </c:pt>
                <c:pt idx="18">
                  <c:v>246000</c:v>
                </c:pt>
                <c:pt idx="19">
                  <c:v>296400</c:v>
                </c:pt>
                <c:pt idx="20">
                  <c:v>340100</c:v>
                </c:pt>
                <c:pt idx="21">
                  <c:v>394400</c:v>
                </c:pt>
                <c:pt idx="22">
                  <c:v>461700</c:v>
                </c:pt>
                <c:pt idx="23">
                  <c:v>529700</c:v>
                </c:pt>
                <c:pt idx="24">
                  <c:v>615400</c:v>
                </c:pt>
                <c:pt idx="25">
                  <c:v>706400</c:v>
                </c:pt>
                <c:pt idx="26">
                  <c:v>812700</c:v>
                </c:pt>
                <c:pt idx="27">
                  <c:v>965600</c:v>
                </c:pt>
                <c:pt idx="28">
                  <c:v>1106000</c:v>
                </c:pt>
                <c:pt idx="29">
                  <c:v>1291000</c:v>
                </c:pt>
                <c:pt idx="30">
                  <c:v>1469000</c:v>
                </c:pt>
                <c:pt idx="31">
                  <c:v>1695000</c:v>
                </c:pt>
                <c:pt idx="32">
                  <c:v>1950000</c:v>
                </c:pt>
                <c:pt idx="33">
                  <c:v>2244000</c:v>
                </c:pt>
                <c:pt idx="34">
                  <c:v>2577000</c:v>
                </c:pt>
                <c:pt idx="35">
                  <c:v>2939000</c:v>
                </c:pt>
                <c:pt idx="36">
                  <c:v>3391000</c:v>
                </c:pt>
                <c:pt idx="37">
                  <c:v>3880000</c:v>
                </c:pt>
                <c:pt idx="38">
                  <c:v>4177000</c:v>
                </c:pt>
                <c:pt idx="39">
                  <c:v>2361</c:v>
                </c:pt>
                <c:pt idx="40">
                  <c:v>2856</c:v>
                </c:pt>
                <c:pt idx="41">
                  <c:v>3470</c:v>
                </c:pt>
                <c:pt idx="42">
                  <c:v>4212</c:v>
                </c:pt>
                <c:pt idx="43">
                  <c:v>5116</c:v>
                </c:pt>
                <c:pt idx="44">
                  <c:v>6206</c:v>
                </c:pt>
                <c:pt idx="45">
                  <c:v>7540</c:v>
                </c:pt>
                <c:pt idx="46">
                  <c:v>9142</c:v>
                </c:pt>
                <c:pt idx="47">
                  <c:v>11020</c:v>
                </c:pt>
                <c:pt idx="48">
                  <c:v>13110</c:v>
                </c:pt>
                <c:pt idx="49">
                  <c:v>15730</c:v>
                </c:pt>
                <c:pt idx="50">
                  <c:v>19240</c:v>
                </c:pt>
                <c:pt idx="51">
                  <c:v>22610</c:v>
                </c:pt>
                <c:pt idx="52">
                  <c:v>27250</c:v>
                </c:pt>
                <c:pt idx="53">
                  <c:v>31770</c:v>
                </c:pt>
                <c:pt idx="54">
                  <c:v>37960</c:v>
                </c:pt>
                <c:pt idx="55">
                  <c:v>44310</c:v>
                </c:pt>
                <c:pt idx="56">
                  <c:v>52470</c:v>
                </c:pt>
                <c:pt idx="57">
                  <c:v>63750</c:v>
                </c:pt>
                <c:pt idx="58">
                  <c:v>74430</c:v>
                </c:pt>
                <c:pt idx="59">
                  <c:v>87840</c:v>
                </c:pt>
                <c:pt idx="60">
                  <c:v>103500</c:v>
                </c:pt>
                <c:pt idx="61">
                  <c:v>120400</c:v>
                </c:pt>
                <c:pt idx="62">
                  <c:v>143600</c:v>
                </c:pt>
                <c:pt idx="63">
                  <c:v>168000</c:v>
                </c:pt>
                <c:pt idx="64">
                  <c:v>193800</c:v>
                </c:pt>
                <c:pt idx="65">
                  <c:v>226800</c:v>
                </c:pt>
                <c:pt idx="66">
                  <c:v>269600</c:v>
                </c:pt>
                <c:pt idx="67">
                  <c:v>312500</c:v>
                </c:pt>
                <c:pt idx="68">
                  <c:v>369100</c:v>
                </c:pt>
                <c:pt idx="69">
                  <c:v>431200</c:v>
                </c:pt>
                <c:pt idx="70">
                  <c:v>503700</c:v>
                </c:pt>
                <c:pt idx="71">
                  <c:v>588200</c:v>
                </c:pt>
                <c:pt idx="72">
                  <c:v>685700</c:v>
                </c:pt>
                <c:pt idx="73">
                  <c:v>798700</c:v>
                </c:pt>
                <c:pt idx="74">
                  <c:v>930800</c:v>
                </c:pt>
                <c:pt idx="75">
                  <c:v>1083000</c:v>
                </c:pt>
                <c:pt idx="76">
                  <c:v>1238000</c:v>
                </c:pt>
                <c:pt idx="77">
                  <c:v>373.3</c:v>
                </c:pt>
                <c:pt idx="78">
                  <c:v>463</c:v>
                </c:pt>
                <c:pt idx="79">
                  <c:v>575.79999999999995</c:v>
                </c:pt>
                <c:pt idx="80">
                  <c:v>714.2</c:v>
                </c:pt>
                <c:pt idx="81">
                  <c:v>884.6</c:v>
                </c:pt>
                <c:pt idx="82">
                  <c:v>1095</c:v>
                </c:pt>
                <c:pt idx="83">
                  <c:v>1358</c:v>
                </c:pt>
                <c:pt idx="84">
                  <c:v>1677</c:v>
                </c:pt>
                <c:pt idx="85">
                  <c:v>2057</c:v>
                </c:pt>
                <c:pt idx="86">
                  <c:v>2503</c:v>
                </c:pt>
                <c:pt idx="87">
                  <c:v>3066</c:v>
                </c:pt>
                <c:pt idx="88">
                  <c:v>3793</c:v>
                </c:pt>
                <c:pt idx="89">
                  <c:v>4568</c:v>
                </c:pt>
                <c:pt idx="90">
                  <c:v>5593</c:v>
                </c:pt>
                <c:pt idx="91">
                  <c:v>6688</c:v>
                </c:pt>
                <c:pt idx="92">
                  <c:v>8141</c:v>
                </c:pt>
                <c:pt idx="93">
                  <c:v>9724</c:v>
                </c:pt>
                <c:pt idx="94">
                  <c:v>11710</c:v>
                </c:pt>
                <c:pt idx="95">
                  <c:v>14380</c:v>
                </c:pt>
                <c:pt idx="96">
                  <c:v>17090</c:v>
                </c:pt>
                <c:pt idx="97">
                  <c:v>20470</c:v>
                </c:pt>
                <c:pt idx="98">
                  <c:v>24460</c:v>
                </c:pt>
                <c:pt idx="99">
                  <c:v>29040</c:v>
                </c:pt>
                <c:pt idx="100">
                  <c:v>34960</c:v>
                </c:pt>
                <c:pt idx="101">
                  <c:v>41190</c:v>
                </c:pt>
                <c:pt idx="102">
                  <c:v>49810</c:v>
                </c:pt>
                <c:pt idx="103">
                  <c:v>58560</c:v>
                </c:pt>
                <c:pt idx="104">
                  <c:v>69860</c:v>
                </c:pt>
                <c:pt idx="105">
                  <c:v>82270</c:v>
                </c:pt>
                <c:pt idx="106">
                  <c:v>97390</c:v>
                </c:pt>
                <c:pt idx="107">
                  <c:v>115300</c:v>
                </c:pt>
                <c:pt idx="108">
                  <c:v>136100</c:v>
                </c:pt>
                <c:pt idx="109">
                  <c:v>160700</c:v>
                </c:pt>
                <c:pt idx="110">
                  <c:v>190000</c:v>
                </c:pt>
                <c:pt idx="111">
                  <c:v>223600</c:v>
                </c:pt>
                <c:pt idx="112">
                  <c:v>263400</c:v>
                </c:pt>
                <c:pt idx="113">
                  <c:v>310400</c:v>
                </c:pt>
                <c:pt idx="114">
                  <c:v>363400</c:v>
                </c:pt>
                <c:pt idx="115">
                  <c:v>68.13</c:v>
                </c:pt>
                <c:pt idx="116">
                  <c:v>85.45</c:v>
                </c:pt>
                <c:pt idx="117">
                  <c:v>107.5</c:v>
                </c:pt>
                <c:pt idx="118">
                  <c:v>134.6</c:v>
                </c:pt>
                <c:pt idx="119">
                  <c:v>168.2</c:v>
                </c:pt>
                <c:pt idx="120">
                  <c:v>210.3</c:v>
                </c:pt>
                <c:pt idx="121">
                  <c:v>261.2</c:v>
                </c:pt>
                <c:pt idx="122">
                  <c:v>323.5</c:v>
                </c:pt>
                <c:pt idx="123">
                  <c:v>402</c:v>
                </c:pt>
                <c:pt idx="124">
                  <c:v>502.9</c:v>
                </c:pt>
                <c:pt idx="125">
                  <c:v>621.5</c:v>
                </c:pt>
                <c:pt idx="126">
                  <c:v>757.5</c:v>
                </c:pt>
                <c:pt idx="127">
                  <c:v>948.2</c:v>
                </c:pt>
                <c:pt idx="128">
                  <c:v>1165</c:v>
                </c:pt>
                <c:pt idx="129">
                  <c:v>1448</c:v>
                </c:pt>
                <c:pt idx="130">
                  <c:v>1773</c:v>
                </c:pt>
                <c:pt idx="131">
                  <c:v>2206</c:v>
                </c:pt>
                <c:pt idx="132">
                  <c:v>2706</c:v>
                </c:pt>
                <c:pt idx="133">
                  <c:v>3266</c:v>
                </c:pt>
                <c:pt idx="134">
                  <c:v>3987</c:v>
                </c:pt>
                <c:pt idx="135">
                  <c:v>4861</c:v>
                </c:pt>
                <c:pt idx="136">
                  <c:v>5934</c:v>
                </c:pt>
                <c:pt idx="137">
                  <c:v>7311</c:v>
                </c:pt>
                <c:pt idx="138">
                  <c:v>8867</c:v>
                </c:pt>
                <c:pt idx="139">
                  <c:v>10710</c:v>
                </c:pt>
                <c:pt idx="140">
                  <c:v>12730</c:v>
                </c:pt>
                <c:pt idx="141">
                  <c:v>15340</c:v>
                </c:pt>
                <c:pt idx="142">
                  <c:v>18610</c:v>
                </c:pt>
                <c:pt idx="143">
                  <c:v>22360</c:v>
                </c:pt>
                <c:pt idx="144">
                  <c:v>26870</c:v>
                </c:pt>
                <c:pt idx="145">
                  <c:v>32170</c:v>
                </c:pt>
                <c:pt idx="146">
                  <c:v>38570</c:v>
                </c:pt>
                <c:pt idx="147">
                  <c:v>46100</c:v>
                </c:pt>
                <c:pt idx="148">
                  <c:v>55030</c:v>
                </c:pt>
                <c:pt idx="149">
                  <c:v>65650</c:v>
                </c:pt>
                <c:pt idx="150">
                  <c:v>78250</c:v>
                </c:pt>
                <c:pt idx="151">
                  <c:v>93170</c:v>
                </c:pt>
                <c:pt idx="152">
                  <c:v>110700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P1BM1_20!$P$1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P1BM1_20!$P$2:$P$154</c:f>
              <c:numCache>
                <c:formatCode>General</c:formatCode>
                <c:ptCount val="153"/>
                <c:pt idx="1">
                  <c:v>0.01</c:v>
                </c:pt>
                <c:pt idx="2">
                  <c:v>1.259E-2</c:v>
                </c:pt>
                <c:pt idx="3">
                  <c:v>1.585E-2</c:v>
                </c:pt>
                <c:pt idx="4">
                  <c:v>1.9949999999999999E-2</c:v>
                </c:pt>
                <c:pt idx="5">
                  <c:v>2.512E-2</c:v>
                </c:pt>
                <c:pt idx="6">
                  <c:v>3.1620000000000002E-2</c:v>
                </c:pt>
                <c:pt idx="7">
                  <c:v>3.9809999999999998E-2</c:v>
                </c:pt>
                <c:pt idx="8">
                  <c:v>5.0119999999999998E-2</c:v>
                </c:pt>
                <c:pt idx="9">
                  <c:v>6.3100000000000003E-2</c:v>
                </c:pt>
                <c:pt idx="10">
                  <c:v>7.9430000000000001E-2</c:v>
                </c:pt>
                <c:pt idx="11">
                  <c:v>0.1</c:v>
                </c:pt>
                <c:pt idx="12">
                  <c:v>0.12590000000000001</c:v>
                </c:pt>
                <c:pt idx="13">
                  <c:v>0.1585</c:v>
                </c:pt>
                <c:pt idx="14">
                  <c:v>0.19950000000000001</c:v>
                </c:pt>
                <c:pt idx="15">
                  <c:v>0.25119999999999998</c:v>
                </c:pt>
                <c:pt idx="16">
                  <c:v>0.31619999999999998</c:v>
                </c:pt>
                <c:pt idx="17">
                  <c:v>0.39810000000000001</c:v>
                </c:pt>
                <c:pt idx="18">
                  <c:v>0.50119999999999998</c:v>
                </c:pt>
                <c:pt idx="19">
                  <c:v>0.63100000000000001</c:v>
                </c:pt>
                <c:pt idx="20">
                  <c:v>0.79430000000000001</c:v>
                </c:pt>
                <c:pt idx="21">
                  <c:v>1</c:v>
                </c:pt>
                <c:pt idx="22">
                  <c:v>1.2589999999999999</c:v>
                </c:pt>
                <c:pt idx="23">
                  <c:v>1.585</c:v>
                </c:pt>
                <c:pt idx="24">
                  <c:v>1.9950000000000001</c:v>
                </c:pt>
                <c:pt idx="25">
                  <c:v>2.512</c:v>
                </c:pt>
                <c:pt idx="26">
                  <c:v>3.1619999999999999</c:v>
                </c:pt>
                <c:pt idx="27">
                  <c:v>3.9809999999999999</c:v>
                </c:pt>
                <c:pt idx="28">
                  <c:v>5.0119999999999996</c:v>
                </c:pt>
                <c:pt idx="29">
                  <c:v>6.31</c:v>
                </c:pt>
                <c:pt idx="30">
                  <c:v>7.9429999999999996</c:v>
                </c:pt>
                <c:pt idx="31">
                  <c:v>10</c:v>
                </c:pt>
                <c:pt idx="32">
                  <c:v>12.59</c:v>
                </c:pt>
                <c:pt idx="33">
                  <c:v>15.85</c:v>
                </c:pt>
                <c:pt idx="34">
                  <c:v>19.95</c:v>
                </c:pt>
                <c:pt idx="35">
                  <c:v>25.12</c:v>
                </c:pt>
                <c:pt idx="36">
                  <c:v>31.62</c:v>
                </c:pt>
                <c:pt idx="37">
                  <c:v>39.81</c:v>
                </c:pt>
                <c:pt idx="38">
                  <c:v>50</c:v>
                </c:pt>
                <c:pt idx="39">
                  <c:v>1.3000000000000002E-3</c:v>
                </c:pt>
                <c:pt idx="40">
                  <c:v>1.6367E-3</c:v>
                </c:pt>
                <c:pt idx="41">
                  <c:v>2.0604999999999998E-3</c:v>
                </c:pt>
                <c:pt idx="42">
                  <c:v>2.5934999999999999E-3</c:v>
                </c:pt>
                <c:pt idx="43">
                  <c:v>3.2656E-3</c:v>
                </c:pt>
                <c:pt idx="44">
                  <c:v>4.1106000000000007E-3</c:v>
                </c:pt>
                <c:pt idx="45">
                  <c:v>5.1752999999999999E-3</c:v>
                </c:pt>
                <c:pt idx="46">
                  <c:v>6.5155999999999999E-3</c:v>
                </c:pt>
                <c:pt idx="47">
                  <c:v>8.2030000000000002E-3</c:v>
                </c:pt>
                <c:pt idx="48">
                  <c:v>1.0325900000000001E-2</c:v>
                </c:pt>
                <c:pt idx="49">
                  <c:v>1.3000000000000001E-2</c:v>
                </c:pt>
                <c:pt idx="50">
                  <c:v>1.6367000000000003E-2</c:v>
                </c:pt>
                <c:pt idx="51">
                  <c:v>2.0605000000000002E-2</c:v>
                </c:pt>
                <c:pt idx="52">
                  <c:v>2.5935000000000003E-2</c:v>
                </c:pt>
                <c:pt idx="53">
                  <c:v>3.2655999999999998E-2</c:v>
                </c:pt>
                <c:pt idx="54">
                  <c:v>4.1105999999999997E-2</c:v>
                </c:pt>
                <c:pt idx="55">
                  <c:v>5.1753E-2</c:v>
                </c:pt>
                <c:pt idx="56">
                  <c:v>6.5156000000000006E-2</c:v>
                </c:pt>
                <c:pt idx="57">
                  <c:v>8.2030000000000006E-2</c:v>
                </c:pt>
                <c:pt idx="58">
                  <c:v>0.103259</c:v>
                </c:pt>
                <c:pt idx="59">
                  <c:v>0.13</c:v>
                </c:pt>
                <c:pt idx="60">
                  <c:v>0.16366999999999998</c:v>
                </c:pt>
                <c:pt idx="61">
                  <c:v>0.20605000000000001</c:v>
                </c:pt>
                <c:pt idx="62">
                  <c:v>0.25935000000000002</c:v>
                </c:pt>
                <c:pt idx="63">
                  <c:v>0.32656000000000002</c:v>
                </c:pt>
                <c:pt idx="64">
                  <c:v>0.41105999999999998</c:v>
                </c:pt>
                <c:pt idx="65">
                  <c:v>0.51753000000000005</c:v>
                </c:pt>
                <c:pt idx="66">
                  <c:v>0.65155999999999992</c:v>
                </c:pt>
                <c:pt idx="67">
                  <c:v>0.82030000000000003</c:v>
                </c:pt>
                <c:pt idx="68">
                  <c:v>1.0325899999999999</c:v>
                </c:pt>
                <c:pt idx="69">
                  <c:v>1.3</c:v>
                </c:pt>
                <c:pt idx="70">
                  <c:v>1.6367</c:v>
                </c:pt>
                <c:pt idx="71">
                  <c:v>2.0605000000000002</c:v>
                </c:pt>
                <c:pt idx="72">
                  <c:v>2.5935000000000001</c:v>
                </c:pt>
                <c:pt idx="73">
                  <c:v>3.2656000000000001</c:v>
                </c:pt>
                <c:pt idx="74">
                  <c:v>4.1106000000000007</c:v>
                </c:pt>
                <c:pt idx="75">
                  <c:v>5.1753000000000009</c:v>
                </c:pt>
                <c:pt idx="76">
                  <c:v>6.5</c:v>
                </c:pt>
                <c:pt idx="77">
                  <c:v>2.0000000000000001E-4</c:v>
                </c:pt>
                <c:pt idx="78">
                  <c:v>2.5179999999999999E-4</c:v>
                </c:pt>
                <c:pt idx="79">
                  <c:v>3.1700000000000001E-4</c:v>
                </c:pt>
                <c:pt idx="80">
                  <c:v>3.9899999999999999E-4</c:v>
                </c:pt>
                <c:pt idx="81">
                  <c:v>5.0239999999999996E-4</c:v>
                </c:pt>
                <c:pt idx="82">
                  <c:v>6.3240000000000008E-4</c:v>
                </c:pt>
                <c:pt idx="83">
                  <c:v>7.9619999999999995E-4</c:v>
                </c:pt>
                <c:pt idx="84">
                  <c:v>1.0024000000000001E-3</c:v>
                </c:pt>
                <c:pt idx="85">
                  <c:v>1.2620000000000001E-3</c:v>
                </c:pt>
                <c:pt idx="86">
                  <c:v>1.5886000000000001E-3</c:v>
                </c:pt>
                <c:pt idx="87">
                  <c:v>2E-3</c:v>
                </c:pt>
                <c:pt idx="88">
                  <c:v>2.5180000000000003E-3</c:v>
                </c:pt>
                <c:pt idx="89">
                  <c:v>3.1700000000000001E-3</c:v>
                </c:pt>
                <c:pt idx="90">
                  <c:v>3.9900000000000005E-3</c:v>
                </c:pt>
                <c:pt idx="91">
                  <c:v>5.0239999999999998E-3</c:v>
                </c:pt>
                <c:pt idx="92">
                  <c:v>6.3239999999999998E-3</c:v>
                </c:pt>
                <c:pt idx="93">
                  <c:v>7.9620000000000003E-3</c:v>
                </c:pt>
                <c:pt idx="94">
                  <c:v>1.0024E-2</c:v>
                </c:pt>
                <c:pt idx="95">
                  <c:v>1.2620000000000001E-2</c:v>
                </c:pt>
                <c:pt idx="96">
                  <c:v>1.5886000000000001E-2</c:v>
                </c:pt>
                <c:pt idx="97">
                  <c:v>0.02</c:v>
                </c:pt>
                <c:pt idx="98">
                  <c:v>2.5179999999999998E-2</c:v>
                </c:pt>
                <c:pt idx="99">
                  <c:v>3.1699999999999999E-2</c:v>
                </c:pt>
                <c:pt idx="100">
                  <c:v>3.9900000000000005E-2</c:v>
                </c:pt>
                <c:pt idx="101">
                  <c:v>5.024E-2</c:v>
                </c:pt>
                <c:pt idx="102">
                  <c:v>6.3240000000000005E-2</c:v>
                </c:pt>
                <c:pt idx="103">
                  <c:v>7.9619999999999996E-2</c:v>
                </c:pt>
                <c:pt idx="104">
                  <c:v>0.10024</c:v>
                </c:pt>
                <c:pt idx="105">
                  <c:v>0.12620000000000001</c:v>
                </c:pt>
                <c:pt idx="106">
                  <c:v>0.15886</c:v>
                </c:pt>
                <c:pt idx="107">
                  <c:v>0.2</c:v>
                </c:pt>
                <c:pt idx="108">
                  <c:v>0.25180000000000002</c:v>
                </c:pt>
                <c:pt idx="109">
                  <c:v>0.317</c:v>
                </c:pt>
                <c:pt idx="110">
                  <c:v>0.39900000000000002</c:v>
                </c:pt>
                <c:pt idx="111">
                  <c:v>0.50240000000000007</c:v>
                </c:pt>
                <c:pt idx="112">
                  <c:v>0.63240000000000007</c:v>
                </c:pt>
                <c:pt idx="113">
                  <c:v>0.79620000000000002</c:v>
                </c:pt>
                <c:pt idx="114">
                  <c:v>1</c:v>
                </c:pt>
                <c:pt idx="115">
                  <c:v>4.0000000000000003E-5</c:v>
                </c:pt>
                <c:pt idx="116">
                  <c:v>5.0360000000000006E-5</c:v>
                </c:pt>
                <c:pt idx="117">
                  <c:v>6.3399999999999996E-5</c:v>
                </c:pt>
                <c:pt idx="118">
                  <c:v>7.9800000000000002E-5</c:v>
                </c:pt>
                <c:pt idx="119">
                  <c:v>1.0048E-4</c:v>
                </c:pt>
                <c:pt idx="120">
                  <c:v>1.2648000000000002E-4</c:v>
                </c:pt>
                <c:pt idx="121">
                  <c:v>1.5924E-4</c:v>
                </c:pt>
                <c:pt idx="122">
                  <c:v>2.0048E-4</c:v>
                </c:pt>
                <c:pt idx="123">
                  <c:v>2.5240000000000001E-4</c:v>
                </c:pt>
                <c:pt idx="124">
                  <c:v>3.1772000000000001E-4</c:v>
                </c:pt>
                <c:pt idx="125">
                  <c:v>4.0000000000000002E-4</c:v>
                </c:pt>
                <c:pt idx="126">
                  <c:v>5.036000000000001E-4</c:v>
                </c:pt>
                <c:pt idx="127">
                  <c:v>6.3400000000000001E-4</c:v>
                </c:pt>
                <c:pt idx="128">
                  <c:v>7.980000000000001E-4</c:v>
                </c:pt>
                <c:pt idx="129">
                  <c:v>1.0047999999999999E-3</c:v>
                </c:pt>
                <c:pt idx="130">
                  <c:v>1.2648E-3</c:v>
                </c:pt>
                <c:pt idx="131">
                  <c:v>1.5924000000000001E-3</c:v>
                </c:pt>
                <c:pt idx="132">
                  <c:v>2.0048000000000002E-3</c:v>
                </c:pt>
                <c:pt idx="133">
                  <c:v>2.5240000000000002E-3</c:v>
                </c:pt>
                <c:pt idx="134">
                  <c:v>3.1772000000000002E-3</c:v>
                </c:pt>
                <c:pt idx="135">
                  <c:v>4.0000000000000001E-3</c:v>
                </c:pt>
                <c:pt idx="136">
                  <c:v>5.0359999999999997E-3</c:v>
                </c:pt>
                <c:pt idx="137">
                  <c:v>6.3400000000000001E-3</c:v>
                </c:pt>
                <c:pt idx="138">
                  <c:v>7.980000000000001E-3</c:v>
                </c:pt>
                <c:pt idx="139">
                  <c:v>1.0048E-2</c:v>
                </c:pt>
                <c:pt idx="140">
                  <c:v>1.2648E-2</c:v>
                </c:pt>
                <c:pt idx="141">
                  <c:v>1.5924000000000001E-2</c:v>
                </c:pt>
                <c:pt idx="142">
                  <c:v>2.0048E-2</c:v>
                </c:pt>
                <c:pt idx="143">
                  <c:v>2.5239999999999999E-2</c:v>
                </c:pt>
                <c:pt idx="144">
                  <c:v>3.1772000000000002E-2</c:v>
                </c:pt>
                <c:pt idx="145">
                  <c:v>0.04</c:v>
                </c:pt>
                <c:pt idx="146">
                  <c:v>5.0360000000000002E-2</c:v>
                </c:pt>
                <c:pt idx="147">
                  <c:v>6.3399999999999998E-2</c:v>
                </c:pt>
                <c:pt idx="148">
                  <c:v>7.9799999999999996E-2</c:v>
                </c:pt>
                <c:pt idx="149">
                  <c:v>0.10048</c:v>
                </c:pt>
                <c:pt idx="150">
                  <c:v>0.12648000000000001</c:v>
                </c:pt>
                <c:pt idx="151">
                  <c:v>0.15924000000000002</c:v>
                </c:pt>
                <c:pt idx="152">
                  <c:v>0.2</c:v>
                </c:pt>
              </c:numCache>
            </c:numRef>
          </c:xVal>
          <c:yVal>
            <c:numRef>
              <c:f>P1BM1_20!$C$2:$C$154</c:f>
              <c:numCache>
                <c:formatCode>General</c:formatCode>
                <c:ptCount val="153"/>
                <c:pt idx="1">
                  <c:v>4927</c:v>
                </c:pt>
                <c:pt idx="2">
                  <c:v>6053</c:v>
                </c:pt>
                <c:pt idx="3">
                  <c:v>7455</c:v>
                </c:pt>
                <c:pt idx="4">
                  <c:v>9149</c:v>
                </c:pt>
                <c:pt idx="5">
                  <c:v>11210</c:v>
                </c:pt>
                <c:pt idx="6">
                  <c:v>13730</c:v>
                </c:pt>
                <c:pt idx="7">
                  <c:v>16850</c:v>
                </c:pt>
                <c:pt idx="8">
                  <c:v>20700</c:v>
                </c:pt>
                <c:pt idx="9">
                  <c:v>25200</c:v>
                </c:pt>
                <c:pt idx="10">
                  <c:v>30290</c:v>
                </c:pt>
                <c:pt idx="11">
                  <c:v>36740</c:v>
                </c:pt>
                <c:pt idx="12">
                  <c:v>45530</c:v>
                </c:pt>
                <c:pt idx="13">
                  <c:v>54110</c:v>
                </c:pt>
                <c:pt idx="14">
                  <c:v>65870</c:v>
                </c:pt>
                <c:pt idx="15">
                  <c:v>78010</c:v>
                </c:pt>
                <c:pt idx="16">
                  <c:v>94520</c:v>
                </c:pt>
                <c:pt idx="17" formatCode="0.00E+00">
                  <c:v>111100</c:v>
                </c:pt>
                <c:pt idx="18" formatCode="0.00E+00">
                  <c:v>133200</c:v>
                </c:pt>
                <c:pt idx="19" formatCode="0.00E+00">
                  <c:v>164500</c:v>
                </c:pt>
                <c:pt idx="20" formatCode="0.00E+00">
                  <c:v>193700</c:v>
                </c:pt>
                <c:pt idx="21" formatCode="0.00E+00">
                  <c:v>231400</c:v>
                </c:pt>
                <c:pt idx="22" formatCode="0.00E+00">
                  <c:v>278600</c:v>
                </c:pt>
                <c:pt idx="23" formatCode="0.00E+00">
                  <c:v>325500</c:v>
                </c:pt>
                <c:pt idx="24" formatCode="0.00E+00">
                  <c:v>383400</c:v>
                </c:pt>
                <c:pt idx="25" formatCode="0.00E+00">
                  <c:v>456200</c:v>
                </c:pt>
                <c:pt idx="26" formatCode="0.00E+00">
                  <c:v>556200</c:v>
                </c:pt>
                <c:pt idx="27" formatCode="0.00E+00">
                  <c:v>649900</c:v>
                </c:pt>
                <c:pt idx="28" formatCode="0.00E+00">
                  <c:v>774700</c:v>
                </c:pt>
                <c:pt idx="29" formatCode="0.00E+00">
                  <c:v>911700</c:v>
                </c:pt>
                <c:pt idx="30" formatCode="0.00E+00">
                  <c:v>1074000</c:v>
                </c:pt>
                <c:pt idx="31" formatCode="0.00E+00">
                  <c:v>1266000</c:v>
                </c:pt>
                <c:pt idx="32" formatCode="0.00E+00">
                  <c:v>1489000</c:v>
                </c:pt>
                <c:pt idx="33" formatCode="0.00E+00">
                  <c:v>1747000</c:v>
                </c:pt>
                <c:pt idx="34" formatCode="0.00E+00">
                  <c:v>2048000</c:v>
                </c:pt>
                <c:pt idx="35" formatCode="0.00E+00">
                  <c:v>2386000</c:v>
                </c:pt>
                <c:pt idx="36" formatCode="0.00E+00">
                  <c:v>2795000</c:v>
                </c:pt>
                <c:pt idx="37" formatCode="0.00E+00">
                  <c:v>3265000</c:v>
                </c:pt>
                <c:pt idx="38" formatCode="0.00E+00">
                  <c:v>3613000</c:v>
                </c:pt>
                <c:pt idx="39">
                  <c:v>659.6</c:v>
                </c:pt>
                <c:pt idx="40">
                  <c:v>816.5</c:v>
                </c:pt>
                <c:pt idx="41">
                  <c:v>1014</c:v>
                </c:pt>
                <c:pt idx="42">
                  <c:v>1256</c:v>
                </c:pt>
                <c:pt idx="43">
                  <c:v>1559</c:v>
                </c:pt>
                <c:pt idx="44">
                  <c:v>1938</c:v>
                </c:pt>
                <c:pt idx="45">
                  <c:v>2420</c:v>
                </c:pt>
                <c:pt idx="46">
                  <c:v>3028</c:v>
                </c:pt>
                <c:pt idx="47">
                  <c:v>3746</c:v>
                </c:pt>
                <c:pt idx="48">
                  <c:v>4576</c:v>
                </c:pt>
                <c:pt idx="49">
                  <c:v>5672</c:v>
                </c:pt>
                <c:pt idx="50">
                  <c:v>7191</c:v>
                </c:pt>
                <c:pt idx="51">
                  <c:v>8660</c:v>
                </c:pt>
                <c:pt idx="52">
                  <c:v>10730</c:v>
                </c:pt>
                <c:pt idx="53">
                  <c:v>12980</c:v>
                </c:pt>
                <c:pt idx="54">
                  <c:v>16040</c:v>
                </c:pt>
                <c:pt idx="55">
                  <c:v>19060</c:v>
                </c:pt>
                <c:pt idx="56">
                  <c:v>23240</c:v>
                </c:pt>
                <c:pt idx="57">
                  <c:v>29030</c:v>
                </c:pt>
                <c:pt idx="58">
                  <c:v>35200</c:v>
                </c:pt>
                <c:pt idx="59">
                  <c:v>42700</c:v>
                </c:pt>
                <c:pt idx="60">
                  <c:v>51600</c:v>
                </c:pt>
                <c:pt idx="61">
                  <c:v>61140</c:v>
                </c:pt>
                <c:pt idx="62">
                  <c:v>73610</c:v>
                </c:pt>
                <c:pt idx="63">
                  <c:v>89390</c:v>
                </c:pt>
                <c:pt idx="64" formatCode="0.00E+00">
                  <c:v>109400</c:v>
                </c:pt>
                <c:pt idx="65" formatCode="0.00E+00">
                  <c:v>131600</c:v>
                </c:pt>
                <c:pt idx="66" formatCode="0.00E+00">
                  <c:v>158200</c:v>
                </c:pt>
                <c:pt idx="67" formatCode="0.00E+00">
                  <c:v>189300</c:v>
                </c:pt>
                <c:pt idx="68" formatCode="0.00E+00">
                  <c:v>227400</c:v>
                </c:pt>
                <c:pt idx="69" formatCode="0.00E+00">
                  <c:v>272400</c:v>
                </c:pt>
                <c:pt idx="70" formatCode="0.00E+00">
                  <c:v>325900</c:v>
                </c:pt>
                <c:pt idx="71" formatCode="0.00E+00">
                  <c:v>390000</c:v>
                </c:pt>
                <c:pt idx="72" formatCode="0.00E+00">
                  <c:v>465400</c:v>
                </c:pt>
                <c:pt idx="73" formatCode="0.00E+00">
                  <c:v>554500</c:v>
                </c:pt>
                <c:pt idx="74" formatCode="0.00E+00">
                  <c:v>660000</c:v>
                </c:pt>
                <c:pt idx="75" formatCode="0.00E+00">
                  <c:v>785300</c:v>
                </c:pt>
                <c:pt idx="76" formatCode="0.00E+00">
                  <c:v>922600</c:v>
                </c:pt>
                <c:pt idx="77">
                  <c:v>111.5</c:v>
                </c:pt>
                <c:pt idx="78">
                  <c:v>140.19999999999999</c:v>
                </c:pt>
                <c:pt idx="79">
                  <c:v>176.6</c:v>
                </c:pt>
                <c:pt idx="80">
                  <c:v>222.2</c:v>
                </c:pt>
                <c:pt idx="81">
                  <c:v>279</c:v>
                </c:pt>
                <c:pt idx="82">
                  <c:v>350.2</c:v>
                </c:pt>
                <c:pt idx="83">
                  <c:v>440.3</c:v>
                </c:pt>
                <c:pt idx="84">
                  <c:v>551.79999999999995</c:v>
                </c:pt>
                <c:pt idx="85">
                  <c:v>689.2</c:v>
                </c:pt>
                <c:pt idx="86">
                  <c:v>855.9</c:v>
                </c:pt>
                <c:pt idx="87">
                  <c:v>1069</c:v>
                </c:pt>
                <c:pt idx="88">
                  <c:v>1344</c:v>
                </c:pt>
                <c:pt idx="89">
                  <c:v>1659</c:v>
                </c:pt>
                <c:pt idx="90">
                  <c:v>2069</c:v>
                </c:pt>
                <c:pt idx="91">
                  <c:v>2546</c:v>
                </c:pt>
                <c:pt idx="92">
                  <c:v>3175</c:v>
                </c:pt>
                <c:pt idx="93">
                  <c:v>3895</c:v>
                </c:pt>
                <c:pt idx="94">
                  <c:v>4819</c:v>
                </c:pt>
                <c:pt idx="95">
                  <c:v>6037</c:v>
                </c:pt>
                <c:pt idx="96">
                  <c:v>7387</c:v>
                </c:pt>
                <c:pt idx="97">
                  <c:v>9093</c:v>
                </c:pt>
                <c:pt idx="98">
                  <c:v>11170</c:v>
                </c:pt>
                <c:pt idx="99">
                  <c:v>13660</c:v>
                </c:pt>
                <c:pt idx="100">
                  <c:v>16830</c:v>
                </c:pt>
                <c:pt idx="101">
                  <c:v>20430</c:v>
                </c:pt>
                <c:pt idx="102">
                  <c:v>25250</c:v>
                </c:pt>
                <c:pt idx="103">
                  <c:v>30650</c:v>
                </c:pt>
                <c:pt idx="104">
                  <c:v>37300</c:v>
                </c:pt>
                <c:pt idx="105">
                  <c:v>45150</c:v>
                </c:pt>
                <c:pt idx="106">
                  <c:v>54960</c:v>
                </c:pt>
                <c:pt idx="107">
                  <c:v>67080</c:v>
                </c:pt>
                <c:pt idx="108">
                  <c:v>81050</c:v>
                </c:pt>
                <c:pt idx="109">
                  <c:v>98120</c:v>
                </c:pt>
                <c:pt idx="110" formatCode="0.00E+00">
                  <c:v>118500</c:v>
                </c:pt>
                <c:pt idx="111" formatCode="0.00E+00">
                  <c:v>143100</c:v>
                </c:pt>
                <c:pt idx="112" formatCode="0.00E+00">
                  <c:v>172500</c:v>
                </c:pt>
                <c:pt idx="113" formatCode="0.00E+00">
                  <c:v>207900</c:v>
                </c:pt>
                <c:pt idx="114" formatCode="0.00E+00">
                  <c:v>249500</c:v>
                </c:pt>
                <c:pt idx="115">
                  <c:v>21.66</c:v>
                </c:pt>
                <c:pt idx="116">
                  <c:v>27.28</c:v>
                </c:pt>
                <c:pt idx="117">
                  <c:v>33.96</c:v>
                </c:pt>
                <c:pt idx="118">
                  <c:v>42.66</c:v>
                </c:pt>
                <c:pt idx="119">
                  <c:v>53.8</c:v>
                </c:pt>
                <c:pt idx="120">
                  <c:v>67.53</c:v>
                </c:pt>
                <c:pt idx="121">
                  <c:v>84.15</c:v>
                </c:pt>
                <c:pt idx="122">
                  <c:v>105</c:v>
                </c:pt>
                <c:pt idx="123">
                  <c:v>132</c:v>
                </c:pt>
                <c:pt idx="124">
                  <c:v>167.3</c:v>
                </c:pt>
                <c:pt idx="125">
                  <c:v>208.5</c:v>
                </c:pt>
                <c:pt idx="126">
                  <c:v>256.8</c:v>
                </c:pt>
                <c:pt idx="127">
                  <c:v>326.5</c:v>
                </c:pt>
                <c:pt idx="128">
                  <c:v>405.5</c:v>
                </c:pt>
                <c:pt idx="129">
                  <c:v>513.9</c:v>
                </c:pt>
                <c:pt idx="130">
                  <c:v>638.1</c:v>
                </c:pt>
                <c:pt idx="131">
                  <c:v>810.9</c:v>
                </c:pt>
                <c:pt idx="132">
                  <c:v>1013</c:v>
                </c:pt>
                <c:pt idx="133">
                  <c:v>1230</c:v>
                </c:pt>
                <c:pt idx="134">
                  <c:v>1546</c:v>
                </c:pt>
                <c:pt idx="135">
                  <c:v>1914</c:v>
                </c:pt>
                <c:pt idx="136">
                  <c:v>2387</c:v>
                </c:pt>
                <c:pt idx="137">
                  <c:v>2982</c:v>
                </c:pt>
                <c:pt idx="138">
                  <c:v>3704</c:v>
                </c:pt>
                <c:pt idx="139">
                  <c:v>4630</c:v>
                </c:pt>
                <c:pt idx="140">
                  <c:v>5747</c:v>
                </c:pt>
                <c:pt idx="141">
                  <c:v>7069</c:v>
                </c:pt>
                <c:pt idx="142">
                  <c:v>8632</c:v>
                </c:pt>
                <c:pt idx="143">
                  <c:v>10610</c:v>
                </c:pt>
                <c:pt idx="144">
                  <c:v>13130</c:v>
                </c:pt>
                <c:pt idx="145">
                  <c:v>16160</c:v>
                </c:pt>
                <c:pt idx="146">
                  <c:v>19800</c:v>
                </c:pt>
                <c:pt idx="147">
                  <c:v>24250</c:v>
                </c:pt>
                <c:pt idx="148">
                  <c:v>29670</c:v>
                </c:pt>
                <c:pt idx="149">
                  <c:v>36260</c:v>
                </c:pt>
                <c:pt idx="150">
                  <c:v>44280</c:v>
                </c:pt>
                <c:pt idx="151">
                  <c:v>54000</c:v>
                </c:pt>
                <c:pt idx="152">
                  <c:v>65740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[1]P2A2_30!$P$1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[1]P2A2_30!$P$3:$P$154</c:f>
              <c:numCache>
                <c:formatCode>General</c:formatCode>
                <c:ptCount val="152"/>
                <c:pt idx="0">
                  <c:v>0.01</c:v>
                </c:pt>
                <c:pt idx="1">
                  <c:v>1.259E-2</c:v>
                </c:pt>
                <c:pt idx="2">
                  <c:v>1.585E-2</c:v>
                </c:pt>
                <c:pt idx="3">
                  <c:v>1.9949999999999999E-2</c:v>
                </c:pt>
                <c:pt idx="4">
                  <c:v>2.512E-2</c:v>
                </c:pt>
                <c:pt idx="5">
                  <c:v>3.1620000000000002E-2</c:v>
                </c:pt>
                <c:pt idx="6">
                  <c:v>3.9809999999999998E-2</c:v>
                </c:pt>
                <c:pt idx="7">
                  <c:v>5.0119999999999998E-2</c:v>
                </c:pt>
                <c:pt idx="8">
                  <c:v>6.3100000000000003E-2</c:v>
                </c:pt>
                <c:pt idx="9">
                  <c:v>7.9430000000000001E-2</c:v>
                </c:pt>
                <c:pt idx="10">
                  <c:v>0.1</c:v>
                </c:pt>
                <c:pt idx="11">
                  <c:v>0.12590000000000001</c:v>
                </c:pt>
                <c:pt idx="12">
                  <c:v>0.1585</c:v>
                </c:pt>
                <c:pt idx="13">
                  <c:v>0.19950000000000001</c:v>
                </c:pt>
                <c:pt idx="14">
                  <c:v>0.25119999999999998</c:v>
                </c:pt>
                <c:pt idx="15">
                  <c:v>0.31619999999999998</c:v>
                </c:pt>
                <c:pt idx="16">
                  <c:v>0.39810000000000001</c:v>
                </c:pt>
                <c:pt idx="17">
                  <c:v>0.50119999999999998</c:v>
                </c:pt>
                <c:pt idx="18">
                  <c:v>0.63100000000000001</c:v>
                </c:pt>
                <c:pt idx="19">
                  <c:v>0.79430000000000001</c:v>
                </c:pt>
                <c:pt idx="20">
                  <c:v>1</c:v>
                </c:pt>
                <c:pt idx="21">
                  <c:v>1.2589999999999999</c:v>
                </c:pt>
                <c:pt idx="22">
                  <c:v>1.585</c:v>
                </c:pt>
                <c:pt idx="23">
                  <c:v>1.9950000000000001</c:v>
                </c:pt>
                <c:pt idx="24">
                  <c:v>2.512</c:v>
                </c:pt>
                <c:pt idx="25">
                  <c:v>3.1619999999999999</c:v>
                </c:pt>
                <c:pt idx="26">
                  <c:v>3.9809999999999999</c:v>
                </c:pt>
                <c:pt idx="27">
                  <c:v>5.0119999999999996</c:v>
                </c:pt>
                <c:pt idx="28">
                  <c:v>6.31</c:v>
                </c:pt>
                <c:pt idx="29">
                  <c:v>7.9429999999999996</c:v>
                </c:pt>
                <c:pt idx="30">
                  <c:v>10</c:v>
                </c:pt>
                <c:pt idx="31">
                  <c:v>12.59</c:v>
                </c:pt>
                <c:pt idx="32">
                  <c:v>15.85</c:v>
                </c:pt>
                <c:pt idx="33">
                  <c:v>19.95</c:v>
                </c:pt>
                <c:pt idx="34">
                  <c:v>25.12</c:v>
                </c:pt>
                <c:pt idx="35">
                  <c:v>31.62</c:v>
                </c:pt>
                <c:pt idx="36">
                  <c:v>39.81</c:v>
                </c:pt>
                <c:pt idx="37">
                  <c:v>50</c:v>
                </c:pt>
                <c:pt idx="38">
                  <c:v>1.1999999999999999E-3</c:v>
                </c:pt>
                <c:pt idx="39">
                  <c:v>1.5108000000000001E-3</c:v>
                </c:pt>
                <c:pt idx="40">
                  <c:v>1.9019999999999998E-3</c:v>
                </c:pt>
                <c:pt idx="41">
                  <c:v>2.3939999999999999E-3</c:v>
                </c:pt>
                <c:pt idx="42">
                  <c:v>3.0144E-3</c:v>
                </c:pt>
                <c:pt idx="43">
                  <c:v>3.7944000000000003E-3</c:v>
                </c:pt>
                <c:pt idx="44">
                  <c:v>4.7771999999999997E-3</c:v>
                </c:pt>
                <c:pt idx="45">
                  <c:v>6.0143999999999996E-3</c:v>
                </c:pt>
                <c:pt idx="46">
                  <c:v>7.5719999999999997E-3</c:v>
                </c:pt>
                <c:pt idx="47">
                  <c:v>9.5315999999999994E-3</c:v>
                </c:pt>
                <c:pt idx="48">
                  <c:v>1.2E-2</c:v>
                </c:pt>
                <c:pt idx="49">
                  <c:v>1.5108000000000002E-2</c:v>
                </c:pt>
                <c:pt idx="50">
                  <c:v>1.9019999999999999E-2</c:v>
                </c:pt>
                <c:pt idx="51">
                  <c:v>2.3939999999999999E-2</c:v>
                </c:pt>
                <c:pt idx="52">
                  <c:v>3.0143999999999997E-2</c:v>
                </c:pt>
                <c:pt idx="53">
                  <c:v>3.7943999999999999E-2</c:v>
                </c:pt>
                <c:pt idx="54">
                  <c:v>4.7772000000000002E-2</c:v>
                </c:pt>
                <c:pt idx="55">
                  <c:v>6.0143999999999996E-2</c:v>
                </c:pt>
                <c:pt idx="56">
                  <c:v>7.5719999999999996E-2</c:v>
                </c:pt>
                <c:pt idx="57">
                  <c:v>9.5315999999999998E-2</c:v>
                </c:pt>
                <c:pt idx="58">
                  <c:v>0.12</c:v>
                </c:pt>
                <c:pt idx="59">
                  <c:v>0.15107999999999999</c:v>
                </c:pt>
                <c:pt idx="60">
                  <c:v>0.19019999999999998</c:v>
                </c:pt>
                <c:pt idx="61">
                  <c:v>0.2394</c:v>
                </c:pt>
                <c:pt idx="62">
                  <c:v>0.30143999999999999</c:v>
                </c:pt>
                <c:pt idx="63">
                  <c:v>0.37944</c:v>
                </c:pt>
                <c:pt idx="64">
                  <c:v>0.47771999999999998</c:v>
                </c:pt>
                <c:pt idx="65">
                  <c:v>0.60143999999999997</c:v>
                </c:pt>
                <c:pt idx="66">
                  <c:v>0.75719999999999987</c:v>
                </c:pt>
                <c:pt idx="67">
                  <c:v>0.9531599999999999</c:v>
                </c:pt>
                <c:pt idx="68">
                  <c:v>1.2</c:v>
                </c:pt>
                <c:pt idx="69">
                  <c:v>1.5107999999999999</c:v>
                </c:pt>
                <c:pt idx="70">
                  <c:v>1.9019999999999999</c:v>
                </c:pt>
                <c:pt idx="71">
                  <c:v>2.3939999999999997</c:v>
                </c:pt>
                <c:pt idx="72">
                  <c:v>3.0144000000000002</c:v>
                </c:pt>
                <c:pt idx="73">
                  <c:v>3.7944</c:v>
                </c:pt>
                <c:pt idx="74">
                  <c:v>4.7771999999999997</c:v>
                </c:pt>
                <c:pt idx="75">
                  <c:v>6</c:v>
                </c:pt>
                <c:pt idx="76">
                  <c:v>1.7999999999999998E-4</c:v>
                </c:pt>
                <c:pt idx="77">
                  <c:v>2.2662E-4</c:v>
                </c:pt>
                <c:pt idx="78">
                  <c:v>2.853E-4</c:v>
                </c:pt>
                <c:pt idx="79">
                  <c:v>3.5909999999999995E-4</c:v>
                </c:pt>
                <c:pt idx="80">
                  <c:v>4.5215999999999995E-4</c:v>
                </c:pt>
                <c:pt idx="81">
                  <c:v>5.6915999999999998E-4</c:v>
                </c:pt>
                <c:pt idx="82">
                  <c:v>7.1657999999999986E-4</c:v>
                </c:pt>
                <c:pt idx="83">
                  <c:v>9.0215999999999994E-4</c:v>
                </c:pt>
                <c:pt idx="84">
                  <c:v>1.1358E-3</c:v>
                </c:pt>
                <c:pt idx="85">
                  <c:v>1.4297399999999999E-3</c:v>
                </c:pt>
                <c:pt idx="86">
                  <c:v>1.8E-3</c:v>
                </c:pt>
                <c:pt idx="87">
                  <c:v>2.2661999999999999E-3</c:v>
                </c:pt>
                <c:pt idx="88">
                  <c:v>2.8529999999999996E-3</c:v>
                </c:pt>
                <c:pt idx="89">
                  <c:v>3.591E-3</c:v>
                </c:pt>
                <c:pt idx="90">
                  <c:v>4.5215999999999989E-3</c:v>
                </c:pt>
                <c:pt idx="91">
                  <c:v>5.6915999999999989E-3</c:v>
                </c:pt>
                <c:pt idx="92">
                  <c:v>7.1657999999999999E-3</c:v>
                </c:pt>
                <c:pt idx="93">
                  <c:v>9.0215999999999994E-3</c:v>
                </c:pt>
                <c:pt idx="94">
                  <c:v>1.1358E-2</c:v>
                </c:pt>
                <c:pt idx="95">
                  <c:v>1.4297399999999998E-2</c:v>
                </c:pt>
                <c:pt idx="96">
                  <c:v>1.7999999999999999E-2</c:v>
                </c:pt>
                <c:pt idx="97">
                  <c:v>2.2661999999999998E-2</c:v>
                </c:pt>
                <c:pt idx="98">
                  <c:v>2.8529999999999996E-2</c:v>
                </c:pt>
                <c:pt idx="99">
                  <c:v>3.5909999999999997E-2</c:v>
                </c:pt>
                <c:pt idx="100">
                  <c:v>4.5215999999999999E-2</c:v>
                </c:pt>
                <c:pt idx="101">
                  <c:v>5.6915999999999994E-2</c:v>
                </c:pt>
                <c:pt idx="102">
                  <c:v>7.1657999999999986E-2</c:v>
                </c:pt>
                <c:pt idx="103">
                  <c:v>9.0215999999999991E-2</c:v>
                </c:pt>
                <c:pt idx="104">
                  <c:v>0.11357999999999999</c:v>
                </c:pt>
                <c:pt idx="105">
                  <c:v>0.14297399999999999</c:v>
                </c:pt>
                <c:pt idx="106">
                  <c:v>0.18</c:v>
                </c:pt>
                <c:pt idx="107">
                  <c:v>0.22661999999999999</c:v>
                </c:pt>
                <c:pt idx="108">
                  <c:v>0.2853</c:v>
                </c:pt>
                <c:pt idx="109">
                  <c:v>0.35909999999999997</c:v>
                </c:pt>
                <c:pt idx="110">
                  <c:v>0.45216000000000001</c:v>
                </c:pt>
                <c:pt idx="111">
                  <c:v>0.56916</c:v>
                </c:pt>
                <c:pt idx="112">
                  <c:v>0.71657999999999999</c:v>
                </c:pt>
                <c:pt idx="113">
                  <c:v>0.89999999999999991</c:v>
                </c:pt>
                <c:pt idx="114">
                  <c:v>3.0000000000000001E-5</c:v>
                </c:pt>
                <c:pt idx="115">
                  <c:v>3.7769999999999999E-5</c:v>
                </c:pt>
                <c:pt idx="116">
                  <c:v>4.7549999999999997E-5</c:v>
                </c:pt>
                <c:pt idx="117">
                  <c:v>5.9849999999999998E-5</c:v>
                </c:pt>
                <c:pt idx="118">
                  <c:v>7.5359999999999997E-5</c:v>
                </c:pt>
                <c:pt idx="119">
                  <c:v>9.486000000000001E-5</c:v>
                </c:pt>
                <c:pt idx="120">
                  <c:v>1.1943E-4</c:v>
                </c:pt>
                <c:pt idx="121">
                  <c:v>1.5035999999999999E-4</c:v>
                </c:pt>
                <c:pt idx="122">
                  <c:v>1.8930000000000002E-4</c:v>
                </c:pt>
                <c:pt idx="123">
                  <c:v>2.3829E-4</c:v>
                </c:pt>
                <c:pt idx="124">
                  <c:v>3.0000000000000003E-4</c:v>
                </c:pt>
                <c:pt idx="125">
                  <c:v>3.7770000000000002E-4</c:v>
                </c:pt>
                <c:pt idx="126">
                  <c:v>4.7550000000000001E-4</c:v>
                </c:pt>
                <c:pt idx="127">
                  <c:v>5.9850000000000007E-4</c:v>
                </c:pt>
                <c:pt idx="128">
                  <c:v>7.5359999999999999E-4</c:v>
                </c:pt>
                <c:pt idx="129">
                  <c:v>9.4859999999999996E-4</c:v>
                </c:pt>
                <c:pt idx="130">
                  <c:v>1.1943000000000001E-3</c:v>
                </c:pt>
                <c:pt idx="131">
                  <c:v>1.5035999999999999E-3</c:v>
                </c:pt>
                <c:pt idx="132">
                  <c:v>1.8930000000000002E-3</c:v>
                </c:pt>
                <c:pt idx="133">
                  <c:v>2.3828999999999999E-3</c:v>
                </c:pt>
                <c:pt idx="134">
                  <c:v>3.0000000000000001E-3</c:v>
                </c:pt>
                <c:pt idx="135">
                  <c:v>3.777E-3</c:v>
                </c:pt>
                <c:pt idx="136">
                  <c:v>4.7549999999999997E-3</c:v>
                </c:pt>
                <c:pt idx="137">
                  <c:v>5.9850000000000007E-3</c:v>
                </c:pt>
                <c:pt idx="138">
                  <c:v>7.5360000000000002E-3</c:v>
                </c:pt>
                <c:pt idx="139">
                  <c:v>9.4859999999999996E-3</c:v>
                </c:pt>
                <c:pt idx="140">
                  <c:v>1.1943E-2</c:v>
                </c:pt>
                <c:pt idx="141">
                  <c:v>1.5035999999999999E-2</c:v>
                </c:pt>
                <c:pt idx="142">
                  <c:v>1.8929999999999999E-2</c:v>
                </c:pt>
                <c:pt idx="143">
                  <c:v>2.3828999999999999E-2</c:v>
                </c:pt>
                <c:pt idx="144">
                  <c:v>0.03</c:v>
                </c:pt>
                <c:pt idx="145">
                  <c:v>3.7769999999999998E-2</c:v>
                </c:pt>
                <c:pt idx="146">
                  <c:v>4.7550000000000002E-2</c:v>
                </c:pt>
                <c:pt idx="147">
                  <c:v>5.985E-2</c:v>
                </c:pt>
                <c:pt idx="148">
                  <c:v>7.536000000000001E-2</c:v>
                </c:pt>
                <c:pt idx="149">
                  <c:v>9.486E-2</c:v>
                </c:pt>
                <c:pt idx="150">
                  <c:v>0.11943000000000001</c:v>
                </c:pt>
                <c:pt idx="151">
                  <c:v>0.15</c:v>
                </c:pt>
              </c:numCache>
            </c:numRef>
          </c:xVal>
          <c:yVal>
            <c:numRef>
              <c:f>[1]P2A2_30!$C$3:$C$154</c:f>
              <c:numCache>
                <c:formatCode>General</c:formatCode>
                <c:ptCount val="152"/>
                <c:pt idx="0">
                  <c:v>8515</c:v>
                </c:pt>
                <c:pt idx="1">
                  <c:v>10190</c:v>
                </c:pt>
                <c:pt idx="2">
                  <c:v>12200</c:v>
                </c:pt>
                <c:pt idx="3">
                  <c:v>14560</c:v>
                </c:pt>
                <c:pt idx="4">
                  <c:v>17320</c:v>
                </c:pt>
                <c:pt idx="5">
                  <c:v>20620</c:v>
                </c:pt>
                <c:pt idx="6">
                  <c:v>24510</c:v>
                </c:pt>
                <c:pt idx="7">
                  <c:v>29140</c:v>
                </c:pt>
                <c:pt idx="8">
                  <c:v>34430</c:v>
                </c:pt>
                <c:pt idx="9">
                  <c:v>40320</c:v>
                </c:pt>
                <c:pt idx="10">
                  <c:v>47550</c:v>
                </c:pt>
                <c:pt idx="11">
                  <c:v>56640</c:v>
                </c:pt>
                <c:pt idx="12">
                  <c:v>65760</c:v>
                </c:pt>
                <c:pt idx="13">
                  <c:v>77710</c:v>
                </c:pt>
                <c:pt idx="14">
                  <c:v>89800</c:v>
                </c:pt>
                <c:pt idx="15">
                  <c:v>105800</c:v>
                </c:pt>
                <c:pt idx="16">
                  <c:v>121900</c:v>
                </c:pt>
                <c:pt idx="17">
                  <c:v>142400</c:v>
                </c:pt>
                <c:pt idx="18">
                  <c:v>169300</c:v>
                </c:pt>
                <c:pt idx="19">
                  <c:v>195300</c:v>
                </c:pt>
                <c:pt idx="20">
                  <c:v>227100</c:v>
                </c:pt>
                <c:pt idx="21">
                  <c:v>266300</c:v>
                </c:pt>
                <c:pt idx="22">
                  <c:v>305600</c:v>
                </c:pt>
                <c:pt idx="23">
                  <c:v>354300</c:v>
                </c:pt>
                <c:pt idx="24">
                  <c:v>410800</c:v>
                </c:pt>
                <c:pt idx="25">
                  <c:v>477600</c:v>
                </c:pt>
                <c:pt idx="26">
                  <c:v>561200</c:v>
                </c:pt>
                <c:pt idx="27">
                  <c:v>649500</c:v>
                </c:pt>
                <c:pt idx="28">
                  <c:v>746400</c:v>
                </c:pt>
                <c:pt idx="29">
                  <c:v>863800</c:v>
                </c:pt>
                <c:pt idx="30">
                  <c:v>1007000</c:v>
                </c:pt>
                <c:pt idx="31">
                  <c:v>1154000</c:v>
                </c:pt>
                <c:pt idx="32">
                  <c:v>1332000</c:v>
                </c:pt>
                <c:pt idx="33">
                  <c:v>1533000</c:v>
                </c:pt>
                <c:pt idx="34">
                  <c:v>1768000</c:v>
                </c:pt>
                <c:pt idx="35">
                  <c:v>2033000</c:v>
                </c:pt>
                <c:pt idx="36">
                  <c:v>2349000</c:v>
                </c:pt>
                <c:pt idx="37">
                  <c:v>2602000</c:v>
                </c:pt>
                <c:pt idx="38">
                  <c:v>1309</c:v>
                </c:pt>
                <c:pt idx="39">
                  <c:v>1595</c:v>
                </c:pt>
                <c:pt idx="40">
                  <c:v>1948</c:v>
                </c:pt>
                <c:pt idx="41">
                  <c:v>2371</c:v>
                </c:pt>
                <c:pt idx="42">
                  <c:v>2885</c:v>
                </c:pt>
                <c:pt idx="43">
                  <c:v>3512</c:v>
                </c:pt>
                <c:pt idx="44">
                  <c:v>4269</c:v>
                </c:pt>
                <c:pt idx="45">
                  <c:v>5194</c:v>
                </c:pt>
                <c:pt idx="46">
                  <c:v>6279</c:v>
                </c:pt>
                <c:pt idx="47">
                  <c:v>7503</c:v>
                </c:pt>
                <c:pt idx="48">
                  <c:v>9026</c:v>
                </c:pt>
                <c:pt idx="49">
                  <c:v>10980</c:v>
                </c:pt>
                <c:pt idx="50">
                  <c:v>13010</c:v>
                </c:pt>
                <c:pt idx="51">
                  <c:v>15650</c:v>
                </c:pt>
                <c:pt idx="52">
                  <c:v>18460</c:v>
                </c:pt>
                <c:pt idx="53">
                  <c:v>22030</c:v>
                </c:pt>
                <c:pt idx="54">
                  <c:v>25860</c:v>
                </c:pt>
                <c:pt idx="55">
                  <c:v>30690</c:v>
                </c:pt>
                <c:pt idx="56">
                  <c:v>37070</c:v>
                </c:pt>
                <c:pt idx="57">
                  <c:v>43370</c:v>
                </c:pt>
                <c:pt idx="58">
                  <c:v>51210</c:v>
                </c:pt>
                <c:pt idx="59">
                  <c:v>60520</c:v>
                </c:pt>
                <c:pt idx="60">
                  <c:v>70460</c:v>
                </c:pt>
                <c:pt idx="61">
                  <c:v>82770</c:v>
                </c:pt>
                <c:pt idx="62">
                  <c:v>98280</c:v>
                </c:pt>
                <c:pt idx="63">
                  <c:v>116500</c:v>
                </c:pt>
                <c:pt idx="64">
                  <c:v>136100</c:v>
                </c:pt>
                <c:pt idx="65">
                  <c:v>157700</c:v>
                </c:pt>
                <c:pt idx="66">
                  <c:v>185500</c:v>
                </c:pt>
                <c:pt idx="67">
                  <c:v>218100</c:v>
                </c:pt>
                <c:pt idx="68">
                  <c:v>255500</c:v>
                </c:pt>
                <c:pt idx="69">
                  <c:v>297800</c:v>
                </c:pt>
                <c:pt idx="70">
                  <c:v>349200</c:v>
                </c:pt>
                <c:pt idx="71">
                  <c:v>408300</c:v>
                </c:pt>
                <c:pt idx="72">
                  <c:v>476700</c:v>
                </c:pt>
                <c:pt idx="73">
                  <c:v>557000</c:v>
                </c:pt>
                <c:pt idx="74">
                  <c:v>649900</c:v>
                </c:pt>
                <c:pt idx="75">
                  <c:v>750300</c:v>
                </c:pt>
                <c:pt idx="76">
                  <c:v>211.1</c:v>
                </c:pt>
                <c:pt idx="77">
                  <c:v>261.60000000000002</c:v>
                </c:pt>
                <c:pt idx="78">
                  <c:v>325.2</c:v>
                </c:pt>
                <c:pt idx="79">
                  <c:v>403.9</c:v>
                </c:pt>
                <c:pt idx="80">
                  <c:v>501.2</c:v>
                </c:pt>
                <c:pt idx="81">
                  <c:v>623.4</c:v>
                </c:pt>
                <c:pt idx="82">
                  <c:v>775.7</c:v>
                </c:pt>
                <c:pt idx="83">
                  <c:v>961.3</c:v>
                </c:pt>
                <c:pt idx="84">
                  <c:v>1180</c:v>
                </c:pt>
                <c:pt idx="85">
                  <c:v>1437</c:v>
                </c:pt>
                <c:pt idx="86">
                  <c:v>1779</c:v>
                </c:pt>
                <c:pt idx="87">
                  <c:v>2209</c:v>
                </c:pt>
                <c:pt idx="88">
                  <c:v>2656</c:v>
                </c:pt>
                <c:pt idx="89">
                  <c:v>3249</c:v>
                </c:pt>
                <c:pt idx="90">
                  <c:v>3924</c:v>
                </c:pt>
                <c:pt idx="91">
                  <c:v>4791</c:v>
                </c:pt>
                <c:pt idx="92">
                  <c:v>5688</c:v>
                </c:pt>
                <c:pt idx="93">
                  <c:v>6873</c:v>
                </c:pt>
                <c:pt idx="94">
                  <c:v>8498</c:v>
                </c:pt>
                <c:pt idx="95">
                  <c:v>10140</c:v>
                </c:pt>
                <c:pt idx="96">
                  <c:v>12210</c:v>
                </c:pt>
                <c:pt idx="97">
                  <c:v>14560</c:v>
                </c:pt>
                <c:pt idx="98">
                  <c:v>17280</c:v>
                </c:pt>
                <c:pt idx="99">
                  <c:v>20600</c:v>
                </c:pt>
                <c:pt idx="100">
                  <c:v>24750</c:v>
                </c:pt>
                <c:pt idx="101">
                  <c:v>29810</c:v>
                </c:pt>
                <c:pt idx="102">
                  <c:v>35230</c:v>
                </c:pt>
                <c:pt idx="103">
                  <c:v>42030</c:v>
                </c:pt>
                <c:pt idx="104">
                  <c:v>49260</c:v>
                </c:pt>
                <c:pt idx="105">
                  <c:v>58680</c:v>
                </c:pt>
                <c:pt idx="106">
                  <c:v>69490</c:v>
                </c:pt>
                <c:pt idx="107">
                  <c:v>82010</c:v>
                </c:pt>
                <c:pt idx="108">
                  <c:v>97210</c:v>
                </c:pt>
                <c:pt idx="109">
                  <c:v>114800</c:v>
                </c:pt>
                <c:pt idx="110">
                  <c:v>135500</c:v>
                </c:pt>
                <c:pt idx="111">
                  <c:v>159700</c:v>
                </c:pt>
                <c:pt idx="112">
                  <c:v>188400</c:v>
                </c:pt>
                <c:pt idx="113">
                  <c:v>221800</c:v>
                </c:pt>
                <c:pt idx="114">
                  <c:v>39.18</c:v>
                </c:pt>
                <c:pt idx="115">
                  <c:v>48.72</c:v>
                </c:pt>
                <c:pt idx="116">
                  <c:v>60.64</c:v>
                </c:pt>
                <c:pt idx="117">
                  <c:v>75.989999999999995</c:v>
                </c:pt>
                <c:pt idx="118">
                  <c:v>94.96</c:v>
                </c:pt>
                <c:pt idx="119">
                  <c:v>118.3</c:v>
                </c:pt>
                <c:pt idx="120">
                  <c:v>148.1</c:v>
                </c:pt>
                <c:pt idx="121">
                  <c:v>185.7</c:v>
                </c:pt>
                <c:pt idx="122">
                  <c:v>231.8</c:v>
                </c:pt>
                <c:pt idx="123">
                  <c:v>286.2</c:v>
                </c:pt>
                <c:pt idx="124">
                  <c:v>355.8</c:v>
                </c:pt>
                <c:pt idx="125">
                  <c:v>448.3</c:v>
                </c:pt>
                <c:pt idx="126">
                  <c:v>548.9</c:v>
                </c:pt>
                <c:pt idx="127">
                  <c:v>682</c:v>
                </c:pt>
                <c:pt idx="128">
                  <c:v>834.9</c:v>
                </c:pt>
                <c:pt idx="129">
                  <c:v>1034</c:v>
                </c:pt>
                <c:pt idx="130">
                  <c:v>1256</c:v>
                </c:pt>
                <c:pt idx="131">
                  <c:v>1542</c:v>
                </c:pt>
                <c:pt idx="132">
                  <c:v>1929</c:v>
                </c:pt>
                <c:pt idx="133">
                  <c:v>2341</c:v>
                </c:pt>
                <c:pt idx="134">
                  <c:v>2860</c:v>
                </c:pt>
                <c:pt idx="135">
                  <c:v>3487</c:v>
                </c:pt>
                <c:pt idx="136">
                  <c:v>4255</c:v>
                </c:pt>
                <c:pt idx="137">
                  <c:v>5183</c:v>
                </c:pt>
                <c:pt idx="138">
                  <c:v>6281</c:v>
                </c:pt>
                <c:pt idx="139">
                  <c:v>7626</c:v>
                </c:pt>
                <c:pt idx="140">
                  <c:v>9121</c:v>
                </c:pt>
                <c:pt idx="141">
                  <c:v>10930</c:v>
                </c:pt>
                <c:pt idx="142">
                  <c:v>13150</c:v>
                </c:pt>
                <c:pt idx="143">
                  <c:v>15970</c:v>
                </c:pt>
                <c:pt idx="144">
                  <c:v>19160</c:v>
                </c:pt>
                <c:pt idx="145">
                  <c:v>22930</c:v>
                </c:pt>
                <c:pt idx="146">
                  <c:v>27530</c:v>
                </c:pt>
                <c:pt idx="147">
                  <c:v>32950</c:v>
                </c:pt>
                <c:pt idx="148">
                  <c:v>39390</c:v>
                </c:pt>
                <c:pt idx="149">
                  <c:v>47060</c:v>
                </c:pt>
                <c:pt idx="150">
                  <c:v>56140</c:v>
                </c:pt>
                <c:pt idx="151">
                  <c:v>67060</c:v>
                </c:pt>
              </c:numCache>
            </c:numRef>
          </c:yVal>
          <c:smooth val="0"/>
        </c:ser>
        <c:ser>
          <c:idx val="1"/>
          <c:order val="0"/>
          <c:tx>
            <c:strRef>
              <c:f>P1A2_20!$P$1</c:f>
              <c:strCache>
                <c:ptCount val="1"/>
                <c:pt idx="0">
                  <c:v>shifted freq</c:v>
                </c:pt>
              </c:strCache>
            </c:strRef>
          </c:tx>
          <c:spPr>
            <a:ln w="28575">
              <a:noFill/>
            </a:ln>
          </c:spPr>
          <c:xVal>
            <c:numRef>
              <c:f>P1A2_20!$P$2:$P$154</c:f>
              <c:numCache>
                <c:formatCode>General</c:formatCode>
                <c:ptCount val="153"/>
                <c:pt idx="1">
                  <c:v>0.01</c:v>
                </c:pt>
                <c:pt idx="2">
                  <c:v>1.259E-2</c:v>
                </c:pt>
                <c:pt idx="3">
                  <c:v>1.585E-2</c:v>
                </c:pt>
                <c:pt idx="4">
                  <c:v>1.9949999999999999E-2</c:v>
                </c:pt>
                <c:pt idx="5">
                  <c:v>2.512E-2</c:v>
                </c:pt>
                <c:pt idx="6">
                  <c:v>3.1620000000000002E-2</c:v>
                </c:pt>
                <c:pt idx="7">
                  <c:v>3.9809999999999998E-2</c:v>
                </c:pt>
                <c:pt idx="8">
                  <c:v>5.0119999999999998E-2</c:v>
                </c:pt>
                <c:pt idx="9">
                  <c:v>6.3100000000000003E-2</c:v>
                </c:pt>
                <c:pt idx="10">
                  <c:v>7.9430000000000001E-2</c:v>
                </c:pt>
                <c:pt idx="11">
                  <c:v>0.1</c:v>
                </c:pt>
                <c:pt idx="12">
                  <c:v>0.12590000000000001</c:v>
                </c:pt>
                <c:pt idx="13">
                  <c:v>0.1585</c:v>
                </c:pt>
                <c:pt idx="14">
                  <c:v>0.19950000000000001</c:v>
                </c:pt>
                <c:pt idx="15">
                  <c:v>0.25119999999999998</c:v>
                </c:pt>
                <c:pt idx="16">
                  <c:v>0.31619999999999998</c:v>
                </c:pt>
                <c:pt idx="17">
                  <c:v>0.39810000000000001</c:v>
                </c:pt>
                <c:pt idx="18">
                  <c:v>0.50119999999999998</c:v>
                </c:pt>
                <c:pt idx="19">
                  <c:v>0.63100000000000001</c:v>
                </c:pt>
                <c:pt idx="20">
                  <c:v>0.79430000000000001</c:v>
                </c:pt>
                <c:pt idx="21">
                  <c:v>1</c:v>
                </c:pt>
                <c:pt idx="22">
                  <c:v>1.2589999999999999</c:v>
                </c:pt>
                <c:pt idx="23">
                  <c:v>1.585</c:v>
                </c:pt>
                <c:pt idx="24">
                  <c:v>1.9950000000000001</c:v>
                </c:pt>
                <c:pt idx="25">
                  <c:v>2.512</c:v>
                </c:pt>
                <c:pt idx="26">
                  <c:v>3.1619999999999999</c:v>
                </c:pt>
                <c:pt idx="27">
                  <c:v>3.9809999999999999</c:v>
                </c:pt>
                <c:pt idx="28">
                  <c:v>5.0119999999999996</c:v>
                </c:pt>
                <c:pt idx="29">
                  <c:v>6.31</c:v>
                </c:pt>
                <c:pt idx="30">
                  <c:v>7.9429999999999996</c:v>
                </c:pt>
                <c:pt idx="31">
                  <c:v>10</c:v>
                </c:pt>
                <c:pt idx="32">
                  <c:v>12.59</c:v>
                </c:pt>
                <c:pt idx="33">
                  <c:v>15.85</c:v>
                </c:pt>
                <c:pt idx="34">
                  <c:v>19.95</c:v>
                </c:pt>
                <c:pt idx="35">
                  <c:v>25.12</c:v>
                </c:pt>
                <c:pt idx="36">
                  <c:v>31.62</c:v>
                </c:pt>
                <c:pt idx="37">
                  <c:v>39.81</c:v>
                </c:pt>
                <c:pt idx="38">
                  <c:v>50</c:v>
                </c:pt>
                <c:pt idx="39">
                  <c:v>1.4000000000000002E-3</c:v>
                </c:pt>
                <c:pt idx="40">
                  <c:v>1.7626000000000002E-3</c:v>
                </c:pt>
                <c:pt idx="41">
                  <c:v>2.2190000000000001E-3</c:v>
                </c:pt>
                <c:pt idx="42">
                  <c:v>2.7929999999999999E-3</c:v>
                </c:pt>
                <c:pt idx="43">
                  <c:v>3.5168000000000005E-3</c:v>
                </c:pt>
                <c:pt idx="44">
                  <c:v>4.4268000000000007E-3</c:v>
                </c:pt>
                <c:pt idx="45">
                  <c:v>5.5734000000000001E-3</c:v>
                </c:pt>
                <c:pt idx="46">
                  <c:v>7.0168000000000001E-3</c:v>
                </c:pt>
                <c:pt idx="47">
                  <c:v>8.8340000000000016E-3</c:v>
                </c:pt>
                <c:pt idx="48">
                  <c:v>1.1120200000000002E-2</c:v>
                </c:pt>
                <c:pt idx="49">
                  <c:v>1.4000000000000002E-2</c:v>
                </c:pt>
                <c:pt idx="50">
                  <c:v>1.7626000000000003E-2</c:v>
                </c:pt>
                <c:pt idx="51">
                  <c:v>2.2190000000000001E-2</c:v>
                </c:pt>
                <c:pt idx="52">
                  <c:v>2.7930000000000003E-2</c:v>
                </c:pt>
                <c:pt idx="53">
                  <c:v>3.5167999999999998E-2</c:v>
                </c:pt>
                <c:pt idx="54">
                  <c:v>4.4268000000000002E-2</c:v>
                </c:pt>
                <c:pt idx="55">
                  <c:v>5.5734000000000006E-2</c:v>
                </c:pt>
                <c:pt idx="56">
                  <c:v>7.0168000000000008E-2</c:v>
                </c:pt>
                <c:pt idx="57">
                  <c:v>8.8340000000000016E-2</c:v>
                </c:pt>
                <c:pt idx="58">
                  <c:v>0.11120200000000001</c:v>
                </c:pt>
                <c:pt idx="59">
                  <c:v>0.14000000000000001</c:v>
                </c:pt>
                <c:pt idx="60">
                  <c:v>0.17626</c:v>
                </c:pt>
                <c:pt idx="61">
                  <c:v>0.22190000000000001</c:v>
                </c:pt>
                <c:pt idx="62">
                  <c:v>0.27930000000000005</c:v>
                </c:pt>
                <c:pt idx="63">
                  <c:v>0.35168000000000005</c:v>
                </c:pt>
                <c:pt idx="64">
                  <c:v>0.44268000000000002</c:v>
                </c:pt>
                <c:pt idx="65">
                  <c:v>0.55734000000000006</c:v>
                </c:pt>
                <c:pt idx="66">
                  <c:v>0.70167999999999997</c:v>
                </c:pt>
                <c:pt idx="67">
                  <c:v>0.88340000000000007</c:v>
                </c:pt>
                <c:pt idx="68">
                  <c:v>1.11202</c:v>
                </c:pt>
                <c:pt idx="69">
                  <c:v>1.4000000000000001</c:v>
                </c:pt>
                <c:pt idx="70">
                  <c:v>1.7626000000000002</c:v>
                </c:pt>
                <c:pt idx="71">
                  <c:v>2.2190000000000003</c:v>
                </c:pt>
                <c:pt idx="72">
                  <c:v>2.7930000000000001</c:v>
                </c:pt>
                <c:pt idx="73">
                  <c:v>3.5168000000000004</c:v>
                </c:pt>
                <c:pt idx="74">
                  <c:v>4.426800000000001</c:v>
                </c:pt>
                <c:pt idx="75">
                  <c:v>5.5734000000000012</c:v>
                </c:pt>
                <c:pt idx="76">
                  <c:v>7.0000000000000009</c:v>
                </c:pt>
                <c:pt idx="77">
                  <c:v>2.1999999999999998E-4</c:v>
                </c:pt>
                <c:pt idx="78">
                  <c:v>2.7698000000000002E-4</c:v>
                </c:pt>
                <c:pt idx="79">
                  <c:v>3.4869999999999996E-4</c:v>
                </c:pt>
                <c:pt idx="80">
                  <c:v>4.3889999999999993E-4</c:v>
                </c:pt>
                <c:pt idx="81">
                  <c:v>5.5263999999999997E-4</c:v>
                </c:pt>
                <c:pt idx="82">
                  <c:v>6.9563999999999997E-4</c:v>
                </c:pt>
                <c:pt idx="83">
                  <c:v>8.7581999999999992E-4</c:v>
                </c:pt>
                <c:pt idx="84">
                  <c:v>1.1026399999999998E-3</c:v>
                </c:pt>
                <c:pt idx="85">
                  <c:v>1.3882E-3</c:v>
                </c:pt>
                <c:pt idx="86">
                  <c:v>1.7474599999999999E-3</c:v>
                </c:pt>
                <c:pt idx="87">
                  <c:v>2.2000000000000001E-3</c:v>
                </c:pt>
                <c:pt idx="88">
                  <c:v>2.7698000000000002E-3</c:v>
                </c:pt>
                <c:pt idx="89">
                  <c:v>3.4869999999999996E-3</c:v>
                </c:pt>
                <c:pt idx="90">
                  <c:v>4.3889999999999997E-3</c:v>
                </c:pt>
                <c:pt idx="91">
                  <c:v>5.526399999999999E-3</c:v>
                </c:pt>
                <c:pt idx="92">
                  <c:v>6.9563999999999989E-3</c:v>
                </c:pt>
                <c:pt idx="93">
                  <c:v>8.758199999999999E-3</c:v>
                </c:pt>
                <c:pt idx="94">
                  <c:v>1.1026399999999999E-2</c:v>
                </c:pt>
                <c:pt idx="95">
                  <c:v>1.3881999999999999E-2</c:v>
                </c:pt>
                <c:pt idx="96">
                  <c:v>1.74746E-2</c:v>
                </c:pt>
                <c:pt idx="97">
                  <c:v>2.1999999999999999E-2</c:v>
                </c:pt>
                <c:pt idx="98">
                  <c:v>2.7697999999999997E-2</c:v>
                </c:pt>
                <c:pt idx="99">
                  <c:v>3.4869999999999998E-2</c:v>
                </c:pt>
                <c:pt idx="100">
                  <c:v>4.3889999999999998E-2</c:v>
                </c:pt>
                <c:pt idx="101">
                  <c:v>5.5263999999999994E-2</c:v>
                </c:pt>
                <c:pt idx="102">
                  <c:v>6.9564000000000001E-2</c:v>
                </c:pt>
                <c:pt idx="103">
                  <c:v>8.7581999999999993E-2</c:v>
                </c:pt>
                <c:pt idx="104">
                  <c:v>0.11026399999999999</c:v>
                </c:pt>
                <c:pt idx="105">
                  <c:v>0.13881999999999997</c:v>
                </c:pt>
                <c:pt idx="106">
                  <c:v>0.17474599999999998</c:v>
                </c:pt>
                <c:pt idx="107">
                  <c:v>0.21999999999999997</c:v>
                </c:pt>
                <c:pt idx="108">
                  <c:v>0.27698</c:v>
                </c:pt>
                <c:pt idx="109">
                  <c:v>0.34869999999999995</c:v>
                </c:pt>
                <c:pt idx="110">
                  <c:v>0.43889999999999996</c:v>
                </c:pt>
                <c:pt idx="111">
                  <c:v>0.55264000000000002</c:v>
                </c:pt>
                <c:pt idx="112">
                  <c:v>0.69564000000000004</c:v>
                </c:pt>
                <c:pt idx="113">
                  <c:v>0.87582000000000004</c:v>
                </c:pt>
                <c:pt idx="114">
                  <c:v>1.0999999999999999</c:v>
                </c:pt>
                <c:pt idx="115">
                  <c:v>4.0000000000000003E-5</c:v>
                </c:pt>
                <c:pt idx="116">
                  <c:v>5.0360000000000006E-5</c:v>
                </c:pt>
                <c:pt idx="117">
                  <c:v>6.3399999999999996E-5</c:v>
                </c:pt>
                <c:pt idx="118">
                  <c:v>7.9800000000000002E-5</c:v>
                </c:pt>
                <c:pt idx="119">
                  <c:v>1.0048E-4</c:v>
                </c:pt>
                <c:pt idx="120">
                  <c:v>1.2648000000000002E-4</c:v>
                </c:pt>
                <c:pt idx="121">
                  <c:v>1.5924E-4</c:v>
                </c:pt>
                <c:pt idx="122">
                  <c:v>2.0048E-4</c:v>
                </c:pt>
                <c:pt idx="123">
                  <c:v>2.5240000000000001E-4</c:v>
                </c:pt>
                <c:pt idx="124">
                  <c:v>3.1772000000000001E-4</c:v>
                </c:pt>
                <c:pt idx="125">
                  <c:v>4.0000000000000002E-4</c:v>
                </c:pt>
                <c:pt idx="126">
                  <c:v>5.036000000000001E-4</c:v>
                </c:pt>
                <c:pt idx="127">
                  <c:v>6.3400000000000001E-4</c:v>
                </c:pt>
                <c:pt idx="128">
                  <c:v>7.980000000000001E-4</c:v>
                </c:pt>
                <c:pt idx="129">
                  <c:v>1.0047999999999999E-3</c:v>
                </c:pt>
                <c:pt idx="130">
                  <c:v>1.2648E-3</c:v>
                </c:pt>
                <c:pt idx="131">
                  <c:v>1.5924000000000001E-3</c:v>
                </c:pt>
                <c:pt idx="132">
                  <c:v>2.0048000000000002E-3</c:v>
                </c:pt>
                <c:pt idx="133">
                  <c:v>2.5240000000000002E-3</c:v>
                </c:pt>
                <c:pt idx="134">
                  <c:v>3.1772000000000002E-3</c:v>
                </c:pt>
                <c:pt idx="135">
                  <c:v>4.0000000000000001E-3</c:v>
                </c:pt>
                <c:pt idx="136">
                  <c:v>5.0359999999999997E-3</c:v>
                </c:pt>
                <c:pt idx="137">
                  <c:v>6.3400000000000001E-3</c:v>
                </c:pt>
                <c:pt idx="138">
                  <c:v>7.980000000000001E-3</c:v>
                </c:pt>
                <c:pt idx="139">
                  <c:v>1.0048E-2</c:v>
                </c:pt>
                <c:pt idx="140">
                  <c:v>1.2648E-2</c:v>
                </c:pt>
                <c:pt idx="141">
                  <c:v>1.5924000000000001E-2</c:v>
                </c:pt>
                <c:pt idx="142">
                  <c:v>2.0048E-2</c:v>
                </c:pt>
                <c:pt idx="143">
                  <c:v>2.5239999999999999E-2</c:v>
                </c:pt>
                <c:pt idx="144">
                  <c:v>3.1772000000000002E-2</c:v>
                </c:pt>
                <c:pt idx="145">
                  <c:v>0.04</c:v>
                </c:pt>
                <c:pt idx="146">
                  <c:v>5.0360000000000002E-2</c:v>
                </c:pt>
                <c:pt idx="147">
                  <c:v>6.3399999999999998E-2</c:v>
                </c:pt>
                <c:pt idx="148">
                  <c:v>7.9799999999999996E-2</c:v>
                </c:pt>
                <c:pt idx="149">
                  <c:v>0.10048</c:v>
                </c:pt>
                <c:pt idx="150">
                  <c:v>0.12648000000000001</c:v>
                </c:pt>
                <c:pt idx="151">
                  <c:v>0.15924000000000002</c:v>
                </c:pt>
                <c:pt idx="152">
                  <c:v>0.2</c:v>
                </c:pt>
              </c:numCache>
            </c:numRef>
          </c:xVal>
          <c:yVal>
            <c:numRef>
              <c:f>P1A2_20!$C$2:$C$154</c:f>
              <c:numCache>
                <c:formatCode>General</c:formatCode>
                <c:ptCount val="153"/>
                <c:pt idx="1">
                  <c:v>2935</c:v>
                </c:pt>
                <c:pt idx="2">
                  <c:v>3681</c:v>
                </c:pt>
                <c:pt idx="3">
                  <c:v>4550</c:v>
                </c:pt>
                <c:pt idx="4">
                  <c:v>5595</c:v>
                </c:pt>
                <c:pt idx="5">
                  <c:v>6856</c:v>
                </c:pt>
                <c:pt idx="6">
                  <c:v>8385</c:v>
                </c:pt>
                <c:pt idx="7">
                  <c:v>10180</c:v>
                </c:pt>
                <c:pt idx="8">
                  <c:v>12330</c:v>
                </c:pt>
                <c:pt idx="9">
                  <c:v>15000</c:v>
                </c:pt>
                <c:pt idx="10">
                  <c:v>18400</c:v>
                </c:pt>
                <c:pt idx="11">
                  <c:v>22190</c:v>
                </c:pt>
                <c:pt idx="12">
                  <c:v>26330</c:v>
                </c:pt>
                <c:pt idx="13">
                  <c:v>32320</c:v>
                </c:pt>
                <c:pt idx="14">
                  <c:v>38620</c:v>
                </c:pt>
                <c:pt idx="15">
                  <c:v>47390</c:v>
                </c:pt>
                <c:pt idx="16">
                  <c:v>56830</c:v>
                </c:pt>
                <c:pt idx="17">
                  <c:v>68030</c:v>
                </c:pt>
                <c:pt idx="18">
                  <c:v>81670</c:v>
                </c:pt>
                <c:pt idx="19">
                  <c:v>97880</c:v>
                </c:pt>
                <c:pt idx="20" formatCode="0.00E+00">
                  <c:v>115600</c:v>
                </c:pt>
                <c:pt idx="21" formatCode="0.00E+00">
                  <c:v>138400</c:v>
                </c:pt>
                <c:pt idx="22" formatCode="0.00E+00">
                  <c:v>166000</c:v>
                </c:pt>
                <c:pt idx="23" formatCode="0.00E+00">
                  <c:v>200100</c:v>
                </c:pt>
                <c:pt idx="24" formatCode="0.00E+00">
                  <c:v>239400</c:v>
                </c:pt>
                <c:pt idx="25" formatCode="0.00E+00">
                  <c:v>283800</c:v>
                </c:pt>
                <c:pt idx="26" formatCode="0.00E+00">
                  <c:v>335000</c:v>
                </c:pt>
                <c:pt idx="27" formatCode="0.00E+00">
                  <c:v>394700</c:v>
                </c:pt>
                <c:pt idx="28" formatCode="0.00E+00">
                  <c:v>474600</c:v>
                </c:pt>
                <c:pt idx="29" formatCode="0.00E+00">
                  <c:v>562400</c:v>
                </c:pt>
                <c:pt idx="30" formatCode="0.00E+00">
                  <c:v>665900</c:v>
                </c:pt>
                <c:pt idx="31" formatCode="0.00E+00">
                  <c:v>786500</c:v>
                </c:pt>
                <c:pt idx="32" formatCode="0.00E+00">
                  <c:v>928300</c:v>
                </c:pt>
                <c:pt idx="33" formatCode="0.00E+00">
                  <c:v>1093000</c:v>
                </c:pt>
                <c:pt idx="34" formatCode="0.00E+00">
                  <c:v>1286000</c:v>
                </c:pt>
                <c:pt idx="35" formatCode="0.00E+00">
                  <c:v>1509000</c:v>
                </c:pt>
                <c:pt idx="36" formatCode="0.00E+00">
                  <c:v>1766000</c:v>
                </c:pt>
                <c:pt idx="37" formatCode="0.00E+00">
                  <c:v>2070000</c:v>
                </c:pt>
                <c:pt idx="38" formatCode="0.00E+00">
                  <c:v>2342000</c:v>
                </c:pt>
                <c:pt idx="39">
                  <c:v>435.9</c:v>
                </c:pt>
                <c:pt idx="40">
                  <c:v>538.70000000000005</c:v>
                </c:pt>
                <c:pt idx="41">
                  <c:v>666.6</c:v>
                </c:pt>
                <c:pt idx="42">
                  <c:v>825</c:v>
                </c:pt>
                <c:pt idx="43">
                  <c:v>1019</c:v>
                </c:pt>
                <c:pt idx="44">
                  <c:v>1256</c:v>
                </c:pt>
                <c:pt idx="45">
                  <c:v>1543</c:v>
                </c:pt>
                <c:pt idx="46">
                  <c:v>1891</c:v>
                </c:pt>
                <c:pt idx="47">
                  <c:v>2331</c:v>
                </c:pt>
                <c:pt idx="48">
                  <c:v>2905</c:v>
                </c:pt>
                <c:pt idx="49">
                  <c:v>3553</c:v>
                </c:pt>
                <c:pt idx="50">
                  <c:v>4285</c:v>
                </c:pt>
                <c:pt idx="51">
                  <c:v>5360</c:v>
                </c:pt>
                <c:pt idx="52">
                  <c:v>6523</c:v>
                </c:pt>
                <c:pt idx="53">
                  <c:v>8110</c:v>
                </c:pt>
                <c:pt idx="54">
                  <c:v>9838</c:v>
                </c:pt>
                <c:pt idx="55">
                  <c:v>12300</c:v>
                </c:pt>
                <c:pt idx="56">
                  <c:v>15020</c:v>
                </c:pt>
                <c:pt idx="57">
                  <c:v>17800</c:v>
                </c:pt>
                <c:pt idx="58">
                  <c:v>22000</c:v>
                </c:pt>
                <c:pt idx="59">
                  <c:v>26590</c:v>
                </c:pt>
                <c:pt idx="60">
                  <c:v>32430</c:v>
                </c:pt>
                <c:pt idx="61">
                  <c:v>39990</c:v>
                </c:pt>
                <c:pt idx="62">
                  <c:v>48330</c:v>
                </c:pt>
                <c:pt idx="63">
                  <c:v>58240</c:v>
                </c:pt>
                <c:pt idx="64">
                  <c:v>68940</c:v>
                </c:pt>
                <c:pt idx="65">
                  <c:v>83910</c:v>
                </c:pt>
                <c:pt idx="66" formatCode="0.00E+00">
                  <c:v>101400</c:v>
                </c:pt>
                <c:pt idx="67" formatCode="0.00E+00">
                  <c:v>122000</c:v>
                </c:pt>
                <c:pt idx="68" formatCode="0.00E+00">
                  <c:v>146700</c:v>
                </c:pt>
                <c:pt idx="69" formatCode="0.00E+00">
                  <c:v>176200</c:v>
                </c:pt>
                <c:pt idx="70" formatCode="0.00E+00">
                  <c:v>211300</c:v>
                </c:pt>
                <c:pt idx="71" formatCode="0.00E+00">
                  <c:v>253200</c:v>
                </c:pt>
                <c:pt idx="72" formatCode="0.00E+00">
                  <c:v>303000</c:v>
                </c:pt>
                <c:pt idx="73" formatCode="0.00E+00">
                  <c:v>362400</c:v>
                </c:pt>
                <c:pt idx="74" formatCode="0.00E+00">
                  <c:v>432500</c:v>
                </c:pt>
                <c:pt idx="75" formatCode="0.00E+00">
                  <c:v>516300</c:v>
                </c:pt>
                <c:pt idx="76" formatCode="0.00E+00">
                  <c:v>611000</c:v>
                </c:pt>
                <c:pt idx="77">
                  <c:v>68.650000000000006</c:v>
                </c:pt>
                <c:pt idx="78">
                  <c:v>86.78</c:v>
                </c:pt>
                <c:pt idx="79">
                  <c:v>108.9</c:v>
                </c:pt>
                <c:pt idx="80">
                  <c:v>136.6</c:v>
                </c:pt>
                <c:pt idx="81">
                  <c:v>171.1</c:v>
                </c:pt>
                <c:pt idx="82">
                  <c:v>213.6</c:v>
                </c:pt>
                <c:pt idx="83">
                  <c:v>265.7</c:v>
                </c:pt>
                <c:pt idx="84">
                  <c:v>330.2</c:v>
                </c:pt>
                <c:pt idx="85">
                  <c:v>411.7</c:v>
                </c:pt>
                <c:pt idx="86">
                  <c:v>515.9</c:v>
                </c:pt>
                <c:pt idx="87">
                  <c:v>639.79999999999995</c:v>
                </c:pt>
                <c:pt idx="88">
                  <c:v>785.1</c:v>
                </c:pt>
                <c:pt idx="89">
                  <c:v>987.6</c:v>
                </c:pt>
                <c:pt idx="90">
                  <c:v>1220</c:v>
                </c:pt>
                <c:pt idx="91">
                  <c:v>1528</c:v>
                </c:pt>
                <c:pt idx="92">
                  <c:v>1879</c:v>
                </c:pt>
                <c:pt idx="93">
                  <c:v>2369</c:v>
                </c:pt>
                <c:pt idx="94">
                  <c:v>2932</c:v>
                </c:pt>
                <c:pt idx="95">
                  <c:v>3567</c:v>
                </c:pt>
                <c:pt idx="96">
                  <c:v>4423</c:v>
                </c:pt>
                <c:pt idx="97">
                  <c:v>5442</c:v>
                </c:pt>
                <c:pt idx="98">
                  <c:v>6732</c:v>
                </c:pt>
                <c:pt idx="99">
                  <c:v>8368</c:v>
                </c:pt>
                <c:pt idx="100">
                  <c:v>10340</c:v>
                </c:pt>
                <c:pt idx="101">
                  <c:v>12680</c:v>
                </c:pt>
                <c:pt idx="102">
                  <c:v>15610</c:v>
                </c:pt>
                <c:pt idx="103">
                  <c:v>19070</c:v>
                </c:pt>
                <c:pt idx="104">
                  <c:v>23060</c:v>
                </c:pt>
                <c:pt idx="105">
                  <c:v>28170</c:v>
                </c:pt>
                <c:pt idx="106">
                  <c:v>34340</c:v>
                </c:pt>
                <c:pt idx="107">
                  <c:v>41930</c:v>
                </c:pt>
                <c:pt idx="108">
                  <c:v>51270</c:v>
                </c:pt>
                <c:pt idx="109">
                  <c:v>62040</c:v>
                </c:pt>
                <c:pt idx="110">
                  <c:v>75300</c:v>
                </c:pt>
                <c:pt idx="111">
                  <c:v>91300</c:v>
                </c:pt>
                <c:pt idx="112" formatCode="0.00E+00">
                  <c:v>110400</c:v>
                </c:pt>
                <c:pt idx="113" formatCode="0.00E+00">
                  <c:v>133600</c:v>
                </c:pt>
                <c:pt idx="114" formatCode="0.00E+00">
                  <c:v>160900</c:v>
                </c:pt>
                <c:pt idx="115">
                  <c:v>12.9</c:v>
                </c:pt>
                <c:pt idx="116">
                  <c:v>16.05</c:v>
                </c:pt>
                <c:pt idx="117">
                  <c:v>20.100000000000001</c:v>
                </c:pt>
                <c:pt idx="118">
                  <c:v>25.29</c:v>
                </c:pt>
                <c:pt idx="119">
                  <c:v>31.37</c:v>
                </c:pt>
                <c:pt idx="120">
                  <c:v>39.799999999999997</c:v>
                </c:pt>
                <c:pt idx="121">
                  <c:v>49.64</c:v>
                </c:pt>
                <c:pt idx="122">
                  <c:v>62.28</c:v>
                </c:pt>
                <c:pt idx="123">
                  <c:v>78.17</c:v>
                </c:pt>
                <c:pt idx="124">
                  <c:v>98.31</c:v>
                </c:pt>
                <c:pt idx="125">
                  <c:v>123.4</c:v>
                </c:pt>
                <c:pt idx="126">
                  <c:v>155.1</c:v>
                </c:pt>
                <c:pt idx="127">
                  <c:v>194.3</c:v>
                </c:pt>
                <c:pt idx="128">
                  <c:v>243.3</c:v>
                </c:pt>
                <c:pt idx="129">
                  <c:v>304.39999999999998</c:v>
                </c:pt>
                <c:pt idx="130">
                  <c:v>381</c:v>
                </c:pt>
                <c:pt idx="131">
                  <c:v>477.2</c:v>
                </c:pt>
                <c:pt idx="132">
                  <c:v>597.29999999999995</c:v>
                </c:pt>
                <c:pt idx="133">
                  <c:v>745.8</c:v>
                </c:pt>
                <c:pt idx="134">
                  <c:v>933.2</c:v>
                </c:pt>
                <c:pt idx="135">
                  <c:v>1162</c:v>
                </c:pt>
                <c:pt idx="136">
                  <c:v>1449</c:v>
                </c:pt>
                <c:pt idx="137">
                  <c:v>1805</c:v>
                </c:pt>
                <c:pt idx="138">
                  <c:v>2244</c:v>
                </c:pt>
                <c:pt idx="139">
                  <c:v>2786</c:v>
                </c:pt>
                <c:pt idx="140">
                  <c:v>3454</c:v>
                </c:pt>
                <c:pt idx="141">
                  <c:v>4285</c:v>
                </c:pt>
                <c:pt idx="142">
                  <c:v>5310</c:v>
                </c:pt>
                <c:pt idx="143">
                  <c:v>6566</c:v>
                </c:pt>
                <c:pt idx="144">
                  <c:v>8110</c:v>
                </c:pt>
                <c:pt idx="145">
                  <c:v>10010</c:v>
                </c:pt>
                <c:pt idx="146">
                  <c:v>12330</c:v>
                </c:pt>
                <c:pt idx="147">
                  <c:v>15160</c:v>
                </c:pt>
                <c:pt idx="148">
                  <c:v>18630</c:v>
                </c:pt>
                <c:pt idx="149">
                  <c:v>22890</c:v>
                </c:pt>
                <c:pt idx="150">
                  <c:v>28020</c:v>
                </c:pt>
                <c:pt idx="151">
                  <c:v>34290</c:v>
                </c:pt>
                <c:pt idx="152">
                  <c:v>41790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507712"/>
        <c:axId val="107509248"/>
      </c:scatterChart>
      <c:valAx>
        <c:axId val="10750771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509248"/>
        <c:crosses val="autoZero"/>
        <c:crossBetween val="midCat"/>
      </c:valAx>
      <c:valAx>
        <c:axId val="10750924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507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2.4272965879265092E-2"/>
                  <c:y val="-0.27564049285505976"/>
                </c:manualLayout>
              </c:layout>
              <c:numFmt formatCode="General" sourceLinked="0"/>
            </c:trendlineLbl>
          </c:trendline>
          <c:xVal>
            <c:numRef>
              <c:f>OVERVIEW!$P$29:$P$36</c:f>
              <c:numCache>
                <c:formatCode>0.0</c:formatCode>
                <c:ptCount val="8"/>
                <c:pt idx="0">
                  <c:v>11.66</c:v>
                </c:pt>
                <c:pt idx="1">
                  <c:v>63.03</c:v>
                </c:pt>
                <c:pt idx="2">
                  <c:v>81.709999999999994</c:v>
                </c:pt>
                <c:pt idx="3">
                  <c:v>92.92</c:v>
                </c:pt>
                <c:pt idx="4">
                  <c:v>127.6</c:v>
                </c:pt>
                <c:pt idx="5">
                  <c:v>835.2</c:v>
                </c:pt>
                <c:pt idx="6">
                  <c:v>5017</c:v>
                </c:pt>
                <c:pt idx="7">
                  <c:v>13140</c:v>
                </c:pt>
              </c:numCache>
            </c:numRef>
          </c:xVal>
          <c:yVal>
            <c:numRef>
              <c:f>OVERVIEW!$O$29:$O$36</c:f>
              <c:numCache>
                <c:formatCode>General</c:formatCode>
                <c:ptCount val="8"/>
                <c:pt idx="0">
                  <c:v>13.37</c:v>
                </c:pt>
                <c:pt idx="1">
                  <c:v>8.1300000000000008</c:v>
                </c:pt>
                <c:pt idx="2">
                  <c:v>1.55</c:v>
                </c:pt>
                <c:pt idx="3">
                  <c:v>3.37</c:v>
                </c:pt>
                <c:pt idx="4">
                  <c:v>2.77</c:v>
                </c:pt>
                <c:pt idx="5">
                  <c:v>0.85</c:v>
                </c:pt>
                <c:pt idx="6">
                  <c:v>0.24</c:v>
                </c:pt>
                <c:pt idx="7">
                  <c:v>0.46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190528"/>
        <c:axId val="107204608"/>
      </c:scatterChart>
      <c:valAx>
        <c:axId val="107190528"/>
        <c:scaling>
          <c:logBase val="10"/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07204608"/>
        <c:crosses val="autoZero"/>
        <c:crossBetween val="midCat"/>
      </c:valAx>
      <c:valAx>
        <c:axId val="107204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190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ln w="28575">
              <a:noFill/>
            </a:ln>
          </c:spPr>
          <c:invertIfNegative val="0"/>
          <c:cat>
            <c:strRef>
              <c:f>OVERVIEW!$N$29:$N$36</c:f>
              <c:strCache>
                <c:ptCount val="8"/>
                <c:pt idx="0">
                  <c:v>A3</c:v>
                </c:pt>
                <c:pt idx="1">
                  <c:v>CM1</c:v>
                </c:pt>
                <c:pt idx="2">
                  <c:v>A1new</c:v>
                </c:pt>
                <c:pt idx="3">
                  <c:v>A1old</c:v>
                </c:pt>
                <c:pt idx="4">
                  <c:v>A2</c:v>
                </c:pt>
                <c:pt idx="5">
                  <c:v>BM1</c:v>
                </c:pt>
                <c:pt idx="6">
                  <c:v>C1</c:v>
                </c:pt>
                <c:pt idx="7">
                  <c:v>D</c:v>
                </c:pt>
              </c:strCache>
            </c:strRef>
          </c:cat>
          <c:val>
            <c:numRef>
              <c:f>OVERVIEW!$P$29:$P$36</c:f>
              <c:numCache>
                <c:formatCode>0.0</c:formatCode>
                <c:ptCount val="8"/>
                <c:pt idx="0">
                  <c:v>11.66</c:v>
                </c:pt>
                <c:pt idx="1">
                  <c:v>63.03</c:v>
                </c:pt>
                <c:pt idx="2">
                  <c:v>81.709999999999994</c:v>
                </c:pt>
                <c:pt idx="3">
                  <c:v>92.92</c:v>
                </c:pt>
                <c:pt idx="4">
                  <c:v>127.6</c:v>
                </c:pt>
                <c:pt idx="5">
                  <c:v>835.2</c:v>
                </c:pt>
                <c:pt idx="6">
                  <c:v>5017</c:v>
                </c:pt>
                <c:pt idx="7">
                  <c:v>13140</c:v>
                </c:pt>
              </c:numCache>
            </c:numRef>
          </c:val>
        </c:ser>
        <c:ser>
          <c:idx val="2"/>
          <c:order val="1"/>
          <c:spPr>
            <a:ln w="28575">
              <a:noFill/>
            </a:ln>
          </c:spPr>
          <c:invertIfNegative val="0"/>
          <c:cat>
            <c:strRef>
              <c:f>OVERVIEW!$N$29:$N$36</c:f>
              <c:strCache>
                <c:ptCount val="8"/>
                <c:pt idx="0">
                  <c:v>A3</c:v>
                </c:pt>
                <c:pt idx="1">
                  <c:v>CM1</c:v>
                </c:pt>
                <c:pt idx="2">
                  <c:v>A1new</c:v>
                </c:pt>
                <c:pt idx="3">
                  <c:v>A1old</c:v>
                </c:pt>
                <c:pt idx="4">
                  <c:v>A2</c:v>
                </c:pt>
                <c:pt idx="5">
                  <c:v>BM1</c:v>
                </c:pt>
                <c:pt idx="6">
                  <c:v>C1</c:v>
                </c:pt>
                <c:pt idx="7">
                  <c:v>D</c:v>
                </c:pt>
              </c:strCache>
            </c:strRef>
          </c:cat>
          <c:val>
            <c:numRef>
              <c:f>OVERVIEW!$S$29:$S$36</c:f>
              <c:numCache>
                <c:formatCode>0</c:formatCode>
                <c:ptCount val="8"/>
                <c:pt idx="0">
                  <c:v>8</c:v>
                </c:pt>
                <c:pt idx="1">
                  <c:v>12</c:v>
                </c:pt>
                <c:pt idx="2">
                  <c:v>30</c:v>
                </c:pt>
                <c:pt idx="3">
                  <c:v>27</c:v>
                </c:pt>
                <c:pt idx="4">
                  <c:v>30</c:v>
                </c:pt>
                <c:pt idx="5">
                  <c:v>50</c:v>
                </c:pt>
                <c:pt idx="6">
                  <c:v>125</c:v>
                </c:pt>
                <c:pt idx="7">
                  <c:v>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241856"/>
        <c:axId val="107243392"/>
      </c:barChart>
      <c:catAx>
        <c:axId val="107241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07243392"/>
        <c:crossesAt val="0.1"/>
        <c:auto val="1"/>
        <c:lblAlgn val="ctr"/>
        <c:lblOffset val="100"/>
        <c:noMultiLvlLbl val="0"/>
      </c:catAx>
      <c:valAx>
        <c:axId val="107243392"/>
        <c:scaling>
          <c:logBase val="10"/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07241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og"/>
            <c:dispRSqr val="1"/>
            <c:dispEq val="1"/>
            <c:trendlineLbl>
              <c:layout>
                <c:manualLayout>
                  <c:x val="0.31506277340332456"/>
                  <c:y val="0.15589056576261301"/>
                </c:manualLayout>
              </c:layout>
              <c:numFmt formatCode="General" sourceLinked="0"/>
            </c:trendlineLbl>
          </c:trendline>
          <c:xVal>
            <c:numRef>
              <c:f>OVERVIEW!$P$29:$P$36</c:f>
              <c:numCache>
                <c:formatCode>0.0</c:formatCode>
                <c:ptCount val="8"/>
                <c:pt idx="0">
                  <c:v>11.66</c:v>
                </c:pt>
                <c:pt idx="1">
                  <c:v>63.03</c:v>
                </c:pt>
                <c:pt idx="2">
                  <c:v>81.709999999999994</c:v>
                </c:pt>
                <c:pt idx="3">
                  <c:v>92.92</c:v>
                </c:pt>
                <c:pt idx="4">
                  <c:v>127.6</c:v>
                </c:pt>
                <c:pt idx="5">
                  <c:v>835.2</c:v>
                </c:pt>
                <c:pt idx="6">
                  <c:v>5017</c:v>
                </c:pt>
                <c:pt idx="7">
                  <c:v>13140</c:v>
                </c:pt>
              </c:numCache>
            </c:numRef>
          </c:xVal>
          <c:yVal>
            <c:numRef>
              <c:f>OVERVIEW!$S$29:$S$36</c:f>
              <c:numCache>
                <c:formatCode>0</c:formatCode>
                <c:ptCount val="8"/>
                <c:pt idx="0">
                  <c:v>8</c:v>
                </c:pt>
                <c:pt idx="1">
                  <c:v>12</c:v>
                </c:pt>
                <c:pt idx="2">
                  <c:v>30</c:v>
                </c:pt>
                <c:pt idx="3">
                  <c:v>27</c:v>
                </c:pt>
                <c:pt idx="4">
                  <c:v>30</c:v>
                </c:pt>
                <c:pt idx="5">
                  <c:v>50</c:v>
                </c:pt>
                <c:pt idx="6">
                  <c:v>125</c:v>
                </c:pt>
                <c:pt idx="7">
                  <c:v>150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60160"/>
        <c:axId val="107266048"/>
      </c:scatterChart>
      <c:valAx>
        <c:axId val="107260160"/>
        <c:scaling>
          <c:logBase val="10"/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07266048"/>
        <c:crosses val="autoZero"/>
        <c:crossBetween val="midCat"/>
      </c:valAx>
      <c:valAx>
        <c:axId val="10726604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07260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Comparison between different rejuvenators</a:t>
            </a:r>
          </a:p>
        </c:rich>
      </c:tx>
      <c:layout>
        <c:manualLayout>
          <c:xMode val="edge"/>
          <c:yMode val="edge"/>
          <c:x val="0.18459272846575997"/>
          <c:y val="5.323193916349809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7558458601765694E-2"/>
          <c:y val="0.12193287626118979"/>
          <c:w val="0.74243110236220478"/>
          <c:h val="0.77907687394588987"/>
        </c:manualLayout>
      </c:layout>
      <c:barChart>
        <c:barDir val="col"/>
        <c:grouping val="clustered"/>
        <c:varyColors val="0"/>
        <c:ser>
          <c:idx val="0"/>
          <c:order val="0"/>
          <c:tx>
            <c:v>G12 interaction parameter</c:v>
          </c:tx>
          <c:spPr>
            <a:solidFill>
              <a:srgbClr val="92D050"/>
            </a:solidFill>
            <a:ln w="28575">
              <a:noFill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OVERVIEW!$N$29:$N$36</c:f>
              <c:strCache>
                <c:ptCount val="8"/>
                <c:pt idx="0">
                  <c:v>A3</c:v>
                </c:pt>
                <c:pt idx="1">
                  <c:v>CM1</c:v>
                </c:pt>
                <c:pt idx="2">
                  <c:v>A1new</c:v>
                </c:pt>
                <c:pt idx="3">
                  <c:v>A1old</c:v>
                </c:pt>
                <c:pt idx="4">
                  <c:v>A2</c:v>
                </c:pt>
                <c:pt idx="5">
                  <c:v>BM1</c:v>
                </c:pt>
                <c:pt idx="6">
                  <c:v>C1</c:v>
                </c:pt>
                <c:pt idx="7">
                  <c:v>D</c:v>
                </c:pt>
              </c:strCache>
            </c:strRef>
          </c:cat>
          <c:val>
            <c:numRef>
              <c:f>OVERVIEW!$O$29:$O$36</c:f>
              <c:numCache>
                <c:formatCode>General</c:formatCode>
                <c:ptCount val="8"/>
                <c:pt idx="0">
                  <c:v>13.37</c:v>
                </c:pt>
                <c:pt idx="1">
                  <c:v>8.1300000000000008</c:v>
                </c:pt>
                <c:pt idx="2">
                  <c:v>1.55</c:v>
                </c:pt>
                <c:pt idx="3">
                  <c:v>3.37</c:v>
                </c:pt>
                <c:pt idx="4">
                  <c:v>2.77</c:v>
                </c:pt>
                <c:pt idx="5">
                  <c:v>0.85</c:v>
                </c:pt>
                <c:pt idx="6">
                  <c:v>0.24</c:v>
                </c:pt>
                <c:pt idx="7">
                  <c:v>0.46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292544"/>
        <c:axId val="107294080"/>
      </c:barChart>
      <c:barChart>
        <c:barDir val="col"/>
        <c:grouping val="clustered"/>
        <c:varyColors val="0"/>
        <c:ser>
          <c:idx val="1"/>
          <c:order val="1"/>
          <c:tx>
            <c:v>complex shear modulus@50c 10hz</c:v>
          </c:tx>
          <c:spPr>
            <a:noFill/>
            <a:ln w="38100">
              <a:solidFill>
                <a:srgbClr val="FF0000"/>
              </a:solidFill>
            </a:ln>
          </c:spPr>
          <c:invertIfNegative val="0"/>
          <c:cat>
            <c:strRef>
              <c:f>OVERVIEW!$N$29:$N$36</c:f>
              <c:strCache>
                <c:ptCount val="8"/>
                <c:pt idx="0">
                  <c:v>A3</c:v>
                </c:pt>
                <c:pt idx="1">
                  <c:v>CM1</c:v>
                </c:pt>
                <c:pt idx="2">
                  <c:v>A1new</c:v>
                </c:pt>
                <c:pt idx="3">
                  <c:v>A1old</c:v>
                </c:pt>
                <c:pt idx="4">
                  <c:v>A2</c:v>
                </c:pt>
                <c:pt idx="5">
                  <c:v>BM1</c:v>
                </c:pt>
                <c:pt idx="6">
                  <c:v>C1</c:v>
                </c:pt>
                <c:pt idx="7">
                  <c:v>D</c:v>
                </c:pt>
              </c:strCache>
            </c:strRef>
          </c:cat>
          <c:val>
            <c:numRef>
              <c:f>OVERVIEW!$P$29:$P$36</c:f>
              <c:numCache>
                <c:formatCode>0.0</c:formatCode>
                <c:ptCount val="8"/>
                <c:pt idx="0">
                  <c:v>11.66</c:v>
                </c:pt>
                <c:pt idx="1">
                  <c:v>63.03</c:v>
                </c:pt>
                <c:pt idx="2">
                  <c:v>81.709999999999994</c:v>
                </c:pt>
                <c:pt idx="3">
                  <c:v>92.92</c:v>
                </c:pt>
                <c:pt idx="4">
                  <c:v>127.6</c:v>
                </c:pt>
                <c:pt idx="5">
                  <c:v>835.2</c:v>
                </c:pt>
                <c:pt idx="6">
                  <c:v>5017</c:v>
                </c:pt>
                <c:pt idx="7">
                  <c:v>13140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310464"/>
        <c:axId val="107308544"/>
      </c:barChart>
      <c:catAx>
        <c:axId val="107292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7294080"/>
        <c:crossesAt val="0"/>
        <c:auto val="1"/>
        <c:lblAlgn val="ctr"/>
        <c:lblOffset val="100"/>
        <c:noMultiLvlLbl val="0"/>
      </c:catAx>
      <c:valAx>
        <c:axId val="107294080"/>
        <c:scaling>
          <c:orientation val="minMax"/>
          <c:max val="1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G12 interaction parameter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7292544"/>
        <c:crosses val="autoZero"/>
        <c:crossBetween val="between"/>
        <c:majorUnit val="5"/>
      </c:valAx>
      <c:valAx>
        <c:axId val="107308544"/>
        <c:scaling>
          <c:logBase val="10"/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Complex shear modulus</a:t>
                </a:r>
                <a:r>
                  <a:rPr lang="en-US" altLang="zh-CN"/>
                  <a:t>@50C 10hz</a:t>
                </a:r>
                <a:r>
                  <a:rPr lang="en-GB"/>
                  <a:t> [Pa]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7310464"/>
        <c:crosses val="max"/>
        <c:crossBetween val="between"/>
      </c:valAx>
      <c:catAx>
        <c:axId val="107310464"/>
        <c:scaling>
          <c:orientation val="minMax"/>
        </c:scaling>
        <c:delete val="1"/>
        <c:axPos val="b"/>
        <c:majorTickMark val="out"/>
        <c:minorTickMark val="none"/>
        <c:tickLblPos val="nextTo"/>
        <c:crossAx val="107308544"/>
        <c:crossesAt val="1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1195135409210212"/>
          <c:y val="0.15504964921209943"/>
          <c:w val="0.29979107015032214"/>
          <c:h val="0.1727904354161053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94</xdr:row>
      <xdr:rowOff>123825</xdr:rowOff>
    </xdr:from>
    <xdr:to>
      <xdr:col>12</xdr:col>
      <xdr:colOff>352425</xdr:colOff>
      <xdr:row>112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566737</xdr:colOff>
      <xdr:row>17</xdr:row>
      <xdr:rowOff>114300</xdr:rowOff>
    </xdr:from>
    <xdr:to>
      <xdr:col>32</xdr:col>
      <xdr:colOff>161925</xdr:colOff>
      <xdr:row>46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30</xdr:row>
      <xdr:rowOff>0</xdr:rowOff>
    </xdr:from>
    <xdr:to>
      <xdr:col>12</xdr:col>
      <xdr:colOff>304800</xdr:colOff>
      <xdr:row>47</xdr:row>
      <xdr:rowOff>44450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138112</xdr:colOff>
      <xdr:row>6</xdr:row>
      <xdr:rowOff>52387</xdr:rowOff>
    </xdr:from>
    <xdr:to>
      <xdr:col>11</xdr:col>
      <xdr:colOff>542925</xdr:colOff>
      <xdr:row>26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149224</xdr:colOff>
      <xdr:row>6</xdr:row>
      <xdr:rowOff>85725</xdr:rowOff>
    </xdr:from>
    <xdr:to>
      <xdr:col>19</xdr:col>
      <xdr:colOff>514349</xdr:colOff>
      <xdr:row>32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38099</xdr:colOff>
      <xdr:row>48</xdr:row>
      <xdr:rowOff>66674</xdr:rowOff>
    </xdr:from>
    <xdr:to>
      <xdr:col>23</xdr:col>
      <xdr:colOff>295274</xdr:colOff>
      <xdr:row>67</xdr:row>
      <xdr:rowOff>123824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352425</xdr:colOff>
      <xdr:row>73</xdr:row>
      <xdr:rowOff>76199</xdr:rowOff>
    </xdr:from>
    <xdr:to>
      <xdr:col>25</xdr:col>
      <xdr:colOff>438150</xdr:colOff>
      <xdr:row>101</xdr:row>
      <xdr:rowOff>66674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695325</xdr:colOff>
      <xdr:row>63</xdr:row>
      <xdr:rowOff>57150</xdr:rowOff>
    </xdr:from>
    <xdr:to>
      <xdr:col>21</xdr:col>
      <xdr:colOff>209550</xdr:colOff>
      <xdr:row>80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219075</xdr:colOff>
      <xdr:row>75</xdr:row>
      <xdr:rowOff>76200</xdr:rowOff>
    </xdr:from>
    <xdr:to>
      <xdr:col>10</xdr:col>
      <xdr:colOff>161925</xdr:colOff>
      <xdr:row>106</xdr:row>
      <xdr:rowOff>66675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171449</xdr:colOff>
      <xdr:row>36</xdr:row>
      <xdr:rowOff>133349</xdr:rowOff>
    </xdr:from>
    <xdr:to>
      <xdr:col>25</xdr:col>
      <xdr:colOff>409575</xdr:colOff>
      <xdr:row>59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180975</xdr:colOff>
      <xdr:row>89</xdr:row>
      <xdr:rowOff>133350</xdr:rowOff>
    </xdr:from>
    <xdr:to>
      <xdr:col>15</xdr:col>
      <xdr:colOff>238125</xdr:colOff>
      <xdr:row>110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561975</xdr:colOff>
      <xdr:row>76</xdr:row>
      <xdr:rowOff>142875</xdr:rowOff>
    </xdr:from>
    <xdr:to>
      <xdr:col>13</xdr:col>
      <xdr:colOff>390525</xdr:colOff>
      <xdr:row>107</xdr:row>
      <xdr:rowOff>133350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600075</xdr:colOff>
      <xdr:row>42</xdr:row>
      <xdr:rowOff>85725</xdr:rowOff>
    </xdr:from>
    <xdr:to>
      <xdr:col>23</xdr:col>
      <xdr:colOff>295275</xdr:colOff>
      <xdr:row>59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438149</xdr:colOff>
      <xdr:row>44</xdr:row>
      <xdr:rowOff>114299</xdr:rowOff>
    </xdr:from>
    <xdr:to>
      <xdr:col>24</xdr:col>
      <xdr:colOff>314324</xdr:colOff>
      <xdr:row>74</xdr:row>
      <xdr:rowOff>104775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IAN'S%20WORK\2%20Postdoc\2%20SHM\2%20RISP2RA\4%20Preliminary%20tests\Bitumen\1%20DSR\old\RISP2RA%20fs%20data%20processed%20(TUD276943's%20conflicted%20copy%202013-07-0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  <sheetName val="P1"/>
      <sheetName val="P2"/>
      <sheetName val="A1"/>
      <sheetName val="A2"/>
      <sheetName val="bm1"/>
      <sheetName val="C1"/>
      <sheetName val="CM1"/>
      <sheetName val="D"/>
      <sheetName val="P1A1_10"/>
      <sheetName val="P2A1_10"/>
      <sheetName val="P1A2_20"/>
      <sheetName val="P2A2_30"/>
      <sheetName val="P1BM1_20"/>
      <sheetName val="P2BM1_40"/>
      <sheetName val="P1C1_50"/>
      <sheetName val="P2C1_50"/>
      <sheetName val="P1CM1_10"/>
      <sheetName val="P2CM1_25"/>
      <sheetName val="P1D_85"/>
      <sheetName val="P2D_250"/>
      <sheetName val="OVERVIEW"/>
      <sheetName val="TABLES"/>
      <sheetName val="Sheet3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P1" t="str">
            <v>shifted freq</v>
          </cell>
        </row>
        <row r="3">
          <cell r="C3">
            <v>8515</v>
          </cell>
          <cell r="P3">
            <v>0.01</v>
          </cell>
        </row>
        <row r="4">
          <cell r="C4">
            <v>10190</v>
          </cell>
          <cell r="P4">
            <v>1.259E-2</v>
          </cell>
        </row>
        <row r="5">
          <cell r="C5">
            <v>12200</v>
          </cell>
          <cell r="P5">
            <v>1.585E-2</v>
          </cell>
        </row>
        <row r="6">
          <cell r="C6">
            <v>14560</v>
          </cell>
          <cell r="P6">
            <v>1.9949999999999999E-2</v>
          </cell>
        </row>
        <row r="7">
          <cell r="C7">
            <v>17320</v>
          </cell>
          <cell r="P7">
            <v>2.512E-2</v>
          </cell>
        </row>
        <row r="8">
          <cell r="C8">
            <v>20620</v>
          </cell>
          <cell r="P8">
            <v>3.1620000000000002E-2</v>
          </cell>
        </row>
        <row r="9">
          <cell r="C9">
            <v>24510</v>
          </cell>
          <cell r="P9">
            <v>3.9809999999999998E-2</v>
          </cell>
        </row>
        <row r="10">
          <cell r="C10">
            <v>29140</v>
          </cell>
          <cell r="P10">
            <v>5.0119999999999998E-2</v>
          </cell>
        </row>
        <row r="11">
          <cell r="C11">
            <v>34430</v>
          </cell>
          <cell r="P11">
            <v>6.3100000000000003E-2</v>
          </cell>
        </row>
        <row r="12">
          <cell r="C12">
            <v>40320</v>
          </cell>
          <cell r="P12">
            <v>7.9430000000000001E-2</v>
          </cell>
        </row>
        <row r="13">
          <cell r="C13">
            <v>47550</v>
          </cell>
          <cell r="P13">
            <v>0.1</v>
          </cell>
        </row>
        <row r="14">
          <cell r="C14">
            <v>56640</v>
          </cell>
          <cell r="P14">
            <v>0.12590000000000001</v>
          </cell>
        </row>
        <row r="15">
          <cell r="C15">
            <v>65760</v>
          </cell>
          <cell r="P15">
            <v>0.1585</v>
          </cell>
        </row>
        <row r="16">
          <cell r="C16">
            <v>77710</v>
          </cell>
          <cell r="P16">
            <v>0.19950000000000001</v>
          </cell>
        </row>
        <row r="17">
          <cell r="C17">
            <v>89800</v>
          </cell>
          <cell r="P17">
            <v>0.25119999999999998</v>
          </cell>
        </row>
        <row r="18">
          <cell r="C18">
            <v>105800</v>
          </cell>
          <cell r="P18">
            <v>0.31619999999999998</v>
          </cell>
        </row>
        <row r="19">
          <cell r="C19">
            <v>121900</v>
          </cell>
          <cell r="P19">
            <v>0.39810000000000001</v>
          </cell>
        </row>
        <row r="20">
          <cell r="C20">
            <v>142400</v>
          </cell>
          <cell r="P20">
            <v>0.50119999999999998</v>
          </cell>
        </row>
        <row r="21">
          <cell r="C21">
            <v>169300</v>
          </cell>
          <cell r="P21">
            <v>0.63100000000000001</v>
          </cell>
        </row>
        <row r="22">
          <cell r="C22">
            <v>195300</v>
          </cell>
          <cell r="P22">
            <v>0.79430000000000001</v>
          </cell>
        </row>
        <row r="23">
          <cell r="C23">
            <v>227100</v>
          </cell>
          <cell r="P23">
            <v>1</v>
          </cell>
        </row>
        <row r="24">
          <cell r="C24">
            <v>266300</v>
          </cell>
          <cell r="P24">
            <v>1.2589999999999999</v>
          </cell>
        </row>
        <row r="25">
          <cell r="C25">
            <v>305600</v>
          </cell>
          <cell r="P25">
            <v>1.585</v>
          </cell>
        </row>
        <row r="26">
          <cell r="C26">
            <v>354300</v>
          </cell>
          <cell r="P26">
            <v>1.9950000000000001</v>
          </cell>
        </row>
        <row r="27">
          <cell r="C27">
            <v>410800</v>
          </cell>
          <cell r="P27">
            <v>2.512</v>
          </cell>
        </row>
        <row r="28">
          <cell r="C28">
            <v>477600</v>
          </cell>
          <cell r="P28">
            <v>3.1619999999999999</v>
          </cell>
        </row>
        <row r="29">
          <cell r="C29">
            <v>561200</v>
          </cell>
          <cell r="P29">
            <v>3.9809999999999999</v>
          </cell>
        </row>
        <row r="30">
          <cell r="C30">
            <v>649500</v>
          </cell>
          <cell r="P30">
            <v>5.0119999999999996</v>
          </cell>
        </row>
        <row r="31">
          <cell r="C31">
            <v>746400</v>
          </cell>
          <cell r="P31">
            <v>6.31</v>
          </cell>
        </row>
        <row r="32">
          <cell r="C32">
            <v>863800</v>
          </cell>
          <cell r="P32">
            <v>7.9429999999999996</v>
          </cell>
        </row>
        <row r="33">
          <cell r="C33">
            <v>1007000</v>
          </cell>
          <cell r="P33">
            <v>10</v>
          </cell>
        </row>
        <row r="34">
          <cell r="C34">
            <v>1154000</v>
          </cell>
          <cell r="P34">
            <v>12.59</v>
          </cell>
        </row>
        <row r="35">
          <cell r="C35">
            <v>1332000</v>
          </cell>
          <cell r="P35">
            <v>15.85</v>
          </cell>
        </row>
        <row r="36">
          <cell r="C36">
            <v>1533000</v>
          </cell>
          <cell r="P36">
            <v>19.95</v>
          </cell>
        </row>
        <row r="37">
          <cell r="C37">
            <v>1768000</v>
          </cell>
          <cell r="P37">
            <v>25.12</v>
          </cell>
        </row>
        <row r="38">
          <cell r="C38">
            <v>2033000</v>
          </cell>
          <cell r="P38">
            <v>31.62</v>
          </cell>
        </row>
        <row r="39">
          <cell r="C39">
            <v>2349000</v>
          </cell>
          <cell r="P39">
            <v>39.81</v>
          </cell>
        </row>
        <row r="40">
          <cell r="C40">
            <v>2602000</v>
          </cell>
          <cell r="P40">
            <v>50</v>
          </cell>
        </row>
        <row r="41">
          <cell r="C41">
            <v>1309</v>
          </cell>
          <cell r="P41">
            <v>1.1999999999999999E-3</v>
          </cell>
        </row>
        <row r="42">
          <cell r="C42">
            <v>1595</v>
          </cell>
          <cell r="P42">
            <v>1.5108000000000001E-3</v>
          </cell>
        </row>
        <row r="43">
          <cell r="C43">
            <v>1948</v>
          </cell>
          <cell r="P43">
            <v>1.9019999999999998E-3</v>
          </cell>
        </row>
        <row r="44">
          <cell r="C44">
            <v>2371</v>
          </cell>
          <cell r="P44">
            <v>2.3939999999999999E-3</v>
          </cell>
        </row>
        <row r="45">
          <cell r="C45">
            <v>2885</v>
          </cell>
          <cell r="P45">
            <v>3.0144E-3</v>
          </cell>
        </row>
        <row r="46">
          <cell r="C46">
            <v>3512</v>
          </cell>
          <cell r="P46">
            <v>3.7944000000000003E-3</v>
          </cell>
        </row>
        <row r="47">
          <cell r="C47">
            <v>4269</v>
          </cell>
          <cell r="P47">
            <v>4.7771999999999997E-3</v>
          </cell>
        </row>
        <row r="48">
          <cell r="C48">
            <v>5194</v>
          </cell>
          <cell r="P48">
            <v>6.0143999999999996E-3</v>
          </cell>
        </row>
        <row r="49">
          <cell r="C49">
            <v>6279</v>
          </cell>
          <cell r="P49">
            <v>7.5719999999999997E-3</v>
          </cell>
        </row>
        <row r="50">
          <cell r="C50">
            <v>7503</v>
          </cell>
          <cell r="P50">
            <v>9.5315999999999994E-3</v>
          </cell>
        </row>
        <row r="51">
          <cell r="C51">
            <v>9026</v>
          </cell>
          <cell r="P51">
            <v>1.2E-2</v>
          </cell>
        </row>
        <row r="52">
          <cell r="C52">
            <v>10980</v>
          </cell>
          <cell r="P52">
            <v>1.5108000000000002E-2</v>
          </cell>
        </row>
        <row r="53">
          <cell r="C53">
            <v>13010</v>
          </cell>
          <cell r="P53">
            <v>1.9019999999999999E-2</v>
          </cell>
        </row>
        <row r="54">
          <cell r="C54">
            <v>15650</v>
          </cell>
          <cell r="P54">
            <v>2.3939999999999999E-2</v>
          </cell>
        </row>
        <row r="55">
          <cell r="C55">
            <v>18460</v>
          </cell>
          <cell r="P55">
            <v>3.0143999999999997E-2</v>
          </cell>
        </row>
        <row r="56">
          <cell r="C56">
            <v>22030</v>
          </cell>
          <cell r="P56">
            <v>3.7943999999999999E-2</v>
          </cell>
        </row>
        <row r="57">
          <cell r="C57">
            <v>25860</v>
          </cell>
          <cell r="P57">
            <v>4.7772000000000002E-2</v>
          </cell>
        </row>
        <row r="58">
          <cell r="C58">
            <v>30690</v>
          </cell>
          <cell r="P58">
            <v>6.0143999999999996E-2</v>
          </cell>
        </row>
        <row r="59">
          <cell r="C59">
            <v>37070</v>
          </cell>
          <cell r="P59">
            <v>7.5719999999999996E-2</v>
          </cell>
        </row>
        <row r="60">
          <cell r="C60">
            <v>43370</v>
          </cell>
          <cell r="P60">
            <v>9.5315999999999998E-2</v>
          </cell>
        </row>
        <row r="61">
          <cell r="C61">
            <v>51210</v>
          </cell>
          <cell r="P61">
            <v>0.12</v>
          </cell>
        </row>
        <row r="62">
          <cell r="C62">
            <v>60520</v>
          </cell>
          <cell r="P62">
            <v>0.15107999999999999</v>
          </cell>
        </row>
        <row r="63">
          <cell r="C63">
            <v>70460</v>
          </cell>
          <cell r="P63">
            <v>0.19019999999999998</v>
          </cell>
        </row>
        <row r="64">
          <cell r="C64">
            <v>82770</v>
          </cell>
          <cell r="P64">
            <v>0.2394</v>
          </cell>
        </row>
        <row r="65">
          <cell r="C65">
            <v>98280</v>
          </cell>
          <cell r="P65">
            <v>0.30143999999999999</v>
          </cell>
        </row>
        <row r="66">
          <cell r="C66">
            <v>116500</v>
          </cell>
          <cell r="P66">
            <v>0.37944</v>
          </cell>
        </row>
        <row r="67">
          <cell r="C67">
            <v>136100</v>
          </cell>
          <cell r="P67">
            <v>0.47771999999999998</v>
          </cell>
        </row>
        <row r="68">
          <cell r="C68">
            <v>157700</v>
          </cell>
          <cell r="P68">
            <v>0.60143999999999997</v>
          </cell>
        </row>
        <row r="69">
          <cell r="C69">
            <v>185500</v>
          </cell>
          <cell r="P69">
            <v>0.75719999999999987</v>
          </cell>
        </row>
        <row r="70">
          <cell r="C70">
            <v>218100</v>
          </cell>
          <cell r="P70">
            <v>0.9531599999999999</v>
          </cell>
        </row>
        <row r="71">
          <cell r="C71">
            <v>255500</v>
          </cell>
          <cell r="P71">
            <v>1.2</v>
          </cell>
        </row>
        <row r="72">
          <cell r="C72">
            <v>297800</v>
          </cell>
          <cell r="P72">
            <v>1.5107999999999999</v>
          </cell>
        </row>
        <row r="73">
          <cell r="C73">
            <v>349200</v>
          </cell>
          <cell r="P73">
            <v>1.9019999999999999</v>
          </cell>
        </row>
        <row r="74">
          <cell r="C74">
            <v>408300</v>
          </cell>
          <cell r="P74">
            <v>2.3939999999999997</v>
          </cell>
        </row>
        <row r="75">
          <cell r="C75">
            <v>476700</v>
          </cell>
          <cell r="P75">
            <v>3.0144000000000002</v>
          </cell>
        </row>
        <row r="76">
          <cell r="C76">
            <v>557000</v>
          </cell>
          <cell r="P76">
            <v>3.7944</v>
          </cell>
        </row>
        <row r="77">
          <cell r="C77">
            <v>649900</v>
          </cell>
          <cell r="P77">
            <v>4.7771999999999997</v>
          </cell>
        </row>
        <row r="78">
          <cell r="C78">
            <v>750300</v>
          </cell>
          <cell r="P78">
            <v>6</v>
          </cell>
        </row>
        <row r="79">
          <cell r="C79">
            <v>211.1</v>
          </cell>
          <cell r="P79">
            <v>1.7999999999999998E-4</v>
          </cell>
        </row>
        <row r="80">
          <cell r="C80">
            <v>261.60000000000002</v>
          </cell>
          <cell r="P80">
            <v>2.2662E-4</v>
          </cell>
        </row>
        <row r="81">
          <cell r="C81">
            <v>325.2</v>
          </cell>
          <cell r="P81">
            <v>2.853E-4</v>
          </cell>
        </row>
        <row r="82">
          <cell r="C82">
            <v>403.9</v>
          </cell>
          <cell r="P82">
            <v>3.5909999999999995E-4</v>
          </cell>
        </row>
        <row r="83">
          <cell r="C83">
            <v>501.2</v>
          </cell>
          <cell r="P83">
            <v>4.5215999999999995E-4</v>
          </cell>
        </row>
        <row r="84">
          <cell r="C84">
            <v>623.4</v>
          </cell>
          <cell r="P84">
            <v>5.6915999999999998E-4</v>
          </cell>
        </row>
        <row r="85">
          <cell r="C85">
            <v>775.7</v>
          </cell>
          <cell r="P85">
            <v>7.1657999999999986E-4</v>
          </cell>
        </row>
        <row r="86">
          <cell r="C86">
            <v>961.3</v>
          </cell>
          <cell r="P86">
            <v>9.0215999999999994E-4</v>
          </cell>
        </row>
        <row r="87">
          <cell r="C87">
            <v>1180</v>
          </cell>
          <cell r="P87">
            <v>1.1358E-3</v>
          </cell>
        </row>
        <row r="88">
          <cell r="C88">
            <v>1437</v>
          </cell>
          <cell r="P88">
            <v>1.4297399999999999E-3</v>
          </cell>
        </row>
        <row r="89">
          <cell r="C89">
            <v>1779</v>
          </cell>
          <cell r="P89">
            <v>1.8E-3</v>
          </cell>
        </row>
        <row r="90">
          <cell r="C90">
            <v>2209</v>
          </cell>
          <cell r="P90">
            <v>2.2661999999999999E-3</v>
          </cell>
        </row>
        <row r="91">
          <cell r="C91">
            <v>2656</v>
          </cell>
          <cell r="P91">
            <v>2.8529999999999996E-3</v>
          </cell>
        </row>
        <row r="92">
          <cell r="C92">
            <v>3249</v>
          </cell>
          <cell r="P92">
            <v>3.591E-3</v>
          </cell>
        </row>
        <row r="93">
          <cell r="C93">
            <v>3924</v>
          </cell>
          <cell r="P93">
            <v>4.5215999999999989E-3</v>
          </cell>
        </row>
        <row r="94">
          <cell r="C94">
            <v>4791</v>
          </cell>
          <cell r="P94">
            <v>5.6915999999999989E-3</v>
          </cell>
        </row>
        <row r="95">
          <cell r="C95">
            <v>5688</v>
          </cell>
          <cell r="P95">
            <v>7.1657999999999999E-3</v>
          </cell>
        </row>
        <row r="96">
          <cell r="C96">
            <v>6873</v>
          </cell>
          <cell r="P96">
            <v>9.0215999999999994E-3</v>
          </cell>
        </row>
        <row r="97">
          <cell r="C97">
            <v>8498</v>
          </cell>
          <cell r="P97">
            <v>1.1358E-2</v>
          </cell>
        </row>
        <row r="98">
          <cell r="C98">
            <v>10140</v>
          </cell>
          <cell r="P98">
            <v>1.4297399999999998E-2</v>
          </cell>
        </row>
        <row r="99">
          <cell r="C99">
            <v>12210</v>
          </cell>
          <cell r="P99">
            <v>1.7999999999999999E-2</v>
          </cell>
        </row>
        <row r="100">
          <cell r="C100">
            <v>14560</v>
          </cell>
          <cell r="P100">
            <v>2.2661999999999998E-2</v>
          </cell>
        </row>
        <row r="101">
          <cell r="C101">
            <v>17280</v>
          </cell>
          <cell r="P101">
            <v>2.8529999999999996E-2</v>
          </cell>
        </row>
        <row r="102">
          <cell r="C102">
            <v>20600</v>
          </cell>
          <cell r="P102">
            <v>3.5909999999999997E-2</v>
          </cell>
        </row>
        <row r="103">
          <cell r="C103">
            <v>24750</v>
          </cell>
          <cell r="P103">
            <v>4.5215999999999999E-2</v>
          </cell>
        </row>
        <row r="104">
          <cell r="C104">
            <v>29810</v>
          </cell>
          <cell r="P104">
            <v>5.6915999999999994E-2</v>
          </cell>
        </row>
        <row r="105">
          <cell r="C105">
            <v>35230</v>
          </cell>
          <cell r="P105">
            <v>7.1657999999999986E-2</v>
          </cell>
        </row>
        <row r="106">
          <cell r="C106">
            <v>42030</v>
          </cell>
          <cell r="P106">
            <v>9.0215999999999991E-2</v>
          </cell>
        </row>
        <row r="107">
          <cell r="C107">
            <v>49260</v>
          </cell>
          <cell r="P107">
            <v>0.11357999999999999</v>
          </cell>
        </row>
        <row r="108">
          <cell r="C108">
            <v>58680</v>
          </cell>
          <cell r="P108">
            <v>0.14297399999999999</v>
          </cell>
        </row>
        <row r="109">
          <cell r="C109">
            <v>69490</v>
          </cell>
          <cell r="P109">
            <v>0.18</v>
          </cell>
        </row>
        <row r="110">
          <cell r="C110">
            <v>82010</v>
          </cell>
          <cell r="P110">
            <v>0.22661999999999999</v>
          </cell>
        </row>
        <row r="111">
          <cell r="C111">
            <v>97210</v>
          </cell>
          <cell r="P111">
            <v>0.2853</v>
          </cell>
        </row>
        <row r="112">
          <cell r="C112">
            <v>114800</v>
          </cell>
          <cell r="P112">
            <v>0.35909999999999997</v>
          </cell>
        </row>
        <row r="113">
          <cell r="C113">
            <v>135500</v>
          </cell>
          <cell r="P113">
            <v>0.45216000000000001</v>
          </cell>
        </row>
        <row r="114">
          <cell r="C114">
            <v>159700</v>
          </cell>
          <cell r="P114">
            <v>0.56916</v>
          </cell>
        </row>
        <row r="115">
          <cell r="C115">
            <v>188400</v>
          </cell>
          <cell r="P115">
            <v>0.71657999999999999</v>
          </cell>
        </row>
        <row r="116">
          <cell r="C116">
            <v>221800</v>
          </cell>
          <cell r="P116">
            <v>0.89999999999999991</v>
          </cell>
        </row>
        <row r="117">
          <cell r="C117">
            <v>39.18</v>
          </cell>
          <cell r="P117">
            <v>3.0000000000000001E-5</v>
          </cell>
        </row>
        <row r="118">
          <cell r="C118">
            <v>48.72</v>
          </cell>
          <cell r="P118">
            <v>3.7769999999999999E-5</v>
          </cell>
        </row>
        <row r="119">
          <cell r="C119">
            <v>60.64</v>
          </cell>
          <cell r="P119">
            <v>4.7549999999999997E-5</v>
          </cell>
        </row>
        <row r="120">
          <cell r="C120">
            <v>75.989999999999995</v>
          </cell>
          <cell r="P120">
            <v>5.9849999999999998E-5</v>
          </cell>
        </row>
        <row r="121">
          <cell r="C121">
            <v>94.96</v>
          </cell>
          <cell r="P121">
            <v>7.5359999999999997E-5</v>
          </cell>
        </row>
        <row r="122">
          <cell r="C122">
            <v>118.3</v>
          </cell>
          <cell r="P122">
            <v>9.486000000000001E-5</v>
          </cell>
        </row>
        <row r="123">
          <cell r="C123">
            <v>148.1</v>
          </cell>
          <cell r="P123">
            <v>1.1943E-4</v>
          </cell>
        </row>
        <row r="124">
          <cell r="C124">
            <v>185.7</v>
          </cell>
          <cell r="P124">
            <v>1.5035999999999999E-4</v>
          </cell>
        </row>
        <row r="125">
          <cell r="C125">
            <v>231.8</v>
          </cell>
          <cell r="P125">
            <v>1.8930000000000002E-4</v>
          </cell>
        </row>
        <row r="126">
          <cell r="C126">
            <v>286.2</v>
          </cell>
          <cell r="P126">
            <v>2.3829E-4</v>
          </cell>
        </row>
        <row r="127">
          <cell r="C127">
            <v>355.8</v>
          </cell>
          <cell r="P127">
            <v>3.0000000000000003E-4</v>
          </cell>
        </row>
        <row r="128">
          <cell r="C128">
            <v>448.3</v>
          </cell>
          <cell r="P128">
            <v>3.7770000000000002E-4</v>
          </cell>
        </row>
        <row r="129">
          <cell r="C129">
            <v>548.9</v>
          </cell>
          <cell r="P129">
            <v>4.7550000000000001E-4</v>
          </cell>
        </row>
        <row r="130">
          <cell r="C130">
            <v>682</v>
          </cell>
          <cell r="P130">
            <v>5.9850000000000007E-4</v>
          </cell>
        </row>
        <row r="131">
          <cell r="C131">
            <v>834.9</v>
          </cell>
          <cell r="P131">
            <v>7.5359999999999999E-4</v>
          </cell>
        </row>
        <row r="132">
          <cell r="C132">
            <v>1034</v>
          </cell>
          <cell r="P132">
            <v>9.4859999999999996E-4</v>
          </cell>
        </row>
        <row r="133">
          <cell r="C133">
            <v>1256</v>
          </cell>
          <cell r="P133">
            <v>1.1943000000000001E-3</v>
          </cell>
        </row>
        <row r="134">
          <cell r="C134">
            <v>1542</v>
          </cell>
          <cell r="P134">
            <v>1.5035999999999999E-3</v>
          </cell>
        </row>
        <row r="135">
          <cell r="C135">
            <v>1929</v>
          </cell>
          <cell r="P135">
            <v>1.8930000000000002E-3</v>
          </cell>
        </row>
        <row r="136">
          <cell r="C136">
            <v>2341</v>
          </cell>
          <cell r="P136">
            <v>2.3828999999999999E-3</v>
          </cell>
        </row>
        <row r="137">
          <cell r="C137">
            <v>2860</v>
          </cell>
          <cell r="P137">
            <v>3.0000000000000001E-3</v>
          </cell>
        </row>
        <row r="138">
          <cell r="C138">
            <v>3487</v>
          </cell>
          <cell r="P138">
            <v>3.777E-3</v>
          </cell>
        </row>
        <row r="139">
          <cell r="C139">
            <v>4255</v>
          </cell>
          <cell r="P139">
            <v>4.7549999999999997E-3</v>
          </cell>
        </row>
        <row r="140">
          <cell r="C140">
            <v>5183</v>
          </cell>
          <cell r="P140">
            <v>5.9850000000000007E-3</v>
          </cell>
        </row>
        <row r="141">
          <cell r="C141">
            <v>6281</v>
          </cell>
          <cell r="P141">
            <v>7.5360000000000002E-3</v>
          </cell>
        </row>
        <row r="142">
          <cell r="C142">
            <v>7626</v>
          </cell>
          <cell r="P142">
            <v>9.4859999999999996E-3</v>
          </cell>
        </row>
        <row r="143">
          <cell r="C143">
            <v>9121</v>
          </cell>
          <cell r="P143">
            <v>1.1943E-2</v>
          </cell>
        </row>
        <row r="144">
          <cell r="C144">
            <v>10930</v>
          </cell>
          <cell r="P144">
            <v>1.5035999999999999E-2</v>
          </cell>
        </row>
        <row r="145">
          <cell r="C145">
            <v>13150</v>
          </cell>
          <cell r="P145">
            <v>1.8929999999999999E-2</v>
          </cell>
        </row>
        <row r="146">
          <cell r="C146">
            <v>15970</v>
          </cell>
          <cell r="P146">
            <v>2.3828999999999999E-2</v>
          </cell>
        </row>
        <row r="147">
          <cell r="C147">
            <v>19160</v>
          </cell>
          <cell r="P147">
            <v>0.03</v>
          </cell>
        </row>
        <row r="148">
          <cell r="C148">
            <v>22930</v>
          </cell>
          <cell r="P148">
            <v>3.7769999999999998E-2</v>
          </cell>
        </row>
        <row r="149">
          <cell r="C149">
            <v>27530</v>
          </cell>
          <cell r="P149">
            <v>4.7550000000000002E-2</v>
          </cell>
        </row>
        <row r="150">
          <cell r="C150">
            <v>32950</v>
          </cell>
          <cell r="P150">
            <v>5.985E-2</v>
          </cell>
        </row>
        <row r="151">
          <cell r="C151">
            <v>39390</v>
          </cell>
          <cell r="P151">
            <v>7.536000000000001E-2</v>
          </cell>
        </row>
        <row r="152">
          <cell r="C152">
            <v>47060</v>
          </cell>
          <cell r="P152">
            <v>9.486E-2</v>
          </cell>
        </row>
        <row r="153">
          <cell r="C153">
            <v>56140</v>
          </cell>
          <cell r="P153">
            <v>0.11943000000000001</v>
          </cell>
        </row>
        <row r="154">
          <cell r="C154">
            <v>67060</v>
          </cell>
          <cell r="P154">
            <v>0.15</v>
          </cell>
        </row>
      </sheetData>
      <sheetData sheetId="13"/>
      <sheetData sheetId="14">
        <row r="1">
          <cell r="P1" t="str">
            <v>shifted freq</v>
          </cell>
        </row>
        <row r="3">
          <cell r="C3">
            <v>15270</v>
          </cell>
          <cell r="P3">
            <v>0.01</v>
          </cell>
        </row>
        <row r="4">
          <cell r="C4">
            <v>18080</v>
          </cell>
          <cell r="P4">
            <v>1.259E-2</v>
          </cell>
        </row>
        <row r="5">
          <cell r="C5">
            <v>21620</v>
          </cell>
          <cell r="P5">
            <v>1.585E-2</v>
          </cell>
        </row>
        <row r="6">
          <cell r="C6">
            <v>25800</v>
          </cell>
          <cell r="P6">
            <v>1.9949999999999999E-2</v>
          </cell>
        </row>
        <row r="7">
          <cell r="C7">
            <v>30520</v>
          </cell>
          <cell r="P7">
            <v>2.512E-2</v>
          </cell>
        </row>
        <row r="8">
          <cell r="C8">
            <v>36320</v>
          </cell>
          <cell r="P8">
            <v>3.1620000000000002E-2</v>
          </cell>
        </row>
        <row r="9">
          <cell r="C9">
            <v>43260</v>
          </cell>
          <cell r="P9">
            <v>3.9809999999999998E-2</v>
          </cell>
        </row>
        <row r="10">
          <cell r="C10">
            <v>51380</v>
          </cell>
          <cell r="P10">
            <v>5.0119999999999998E-2</v>
          </cell>
        </row>
        <row r="11">
          <cell r="C11">
            <v>60420</v>
          </cell>
          <cell r="P11">
            <v>6.3100000000000003E-2</v>
          </cell>
        </row>
        <row r="12">
          <cell r="C12">
            <v>70310</v>
          </cell>
          <cell r="P12">
            <v>7.9430000000000001E-2</v>
          </cell>
        </row>
        <row r="13">
          <cell r="C13">
            <v>82970</v>
          </cell>
          <cell r="P13">
            <v>0.1</v>
          </cell>
        </row>
        <row r="14">
          <cell r="C14">
            <v>99670</v>
          </cell>
          <cell r="P14">
            <v>0.12590000000000001</v>
          </cell>
        </row>
        <row r="15">
          <cell r="C15">
            <v>114700</v>
          </cell>
          <cell r="P15">
            <v>0.1585</v>
          </cell>
        </row>
        <row r="16">
          <cell r="C16">
            <v>136200</v>
          </cell>
          <cell r="P16">
            <v>0.19950000000000001</v>
          </cell>
        </row>
        <row r="17">
          <cell r="C17">
            <v>155900</v>
          </cell>
          <cell r="P17">
            <v>0.25119999999999998</v>
          </cell>
        </row>
        <row r="18">
          <cell r="C18">
            <v>183600</v>
          </cell>
          <cell r="P18">
            <v>0.31619999999999998</v>
          </cell>
        </row>
        <row r="19">
          <cell r="C19">
            <v>210800</v>
          </cell>
          <cell r="P19">
            <v>0.39810000000000001</v>
          </cell>
        </row>
        <row r="20">
          <cell r="C20">
            <v>246000</v>
          </cell>
          <cell r="P20">
            <v>0.50119999999999998</v>
          </cell>
        </row>
        <row r="21">
          <cell r="C21">
            <v>296400</v>
          </cell>
          <cell r="P21">
            <v>0.63100000000000001</v>
          </cell>
        </row>
        <row r="22">
          <cell r="C22">
            <v>340100</v>
          </cell>
          <cell r="P22">
            <v>0.79430000000000001</v>
          </cell>
        </row>
        <row r="23">
          <cell r="C23">
            <v>394400</v>
          </cell>
          <cell r="P23">
            <v>1</v>
          </cell>
        </row>
        <row r="24">
          <cell r="C24">
            <v>461700</v>
          </cell>
          <cell r="P24">
            <v>1.2589999999999999</v>
          </cell>
        </row>
        <row r="25">
          <cell r="C25">
            <v>529700</v>
          </cell>
          <cell r="P25">
            <v>1.585</v>
          </cell>
        </row>
        <row r="26">
          <cell r="C26">
            <v>615400</v>
          </cell>
          <cell r="P26">
            <v>1.9950000000000001</v>
          </cell>
        </row>
        <row r="27">
          <cell r="C27">
            <v>706400</v>
          </cell>
          <cell r="P27">
            <v>2.512</v>
          </cell>
        </row>
        <row r="28">
          <cell r="C28">
            <v>812700</v>
          </cell>
          <cell r="P28">
            <v>3.1619999999999999</v>
          </cell>
        </row>
        <row r="29">
          <cell r="C29">
            <v>965600</v>
          </cell>
          <cell r="P29">
            <v>3.9809999999999999</v>
          </cell>
        </row>
        <row r="30">
          <cell r="C30">
            <v>1106000</v>
          </cell>
          <cell r="P30">
            <v>5.0119999999999996</v>
          </cell>
        </row>
        <row r="31">
          <cell r="C31">
            <v>1291000</v>
          </cell>
          <cell r="P31">
            <v>6.31</v>
          </cell>
        </row>
        <row r="32">
          <cell r="C32">
            <v>1469000</v>
          </cell>
          <cell r="P32">
            <v>7.9429999999999996</v>
          </cell>
        </row>
        <row r="33">
          <cell r="C33">
            <v>1695000</v>
          </cell>
          <cell r="P33">
            <v>10</v>
          </cell>
        </row>
        <row r="34">
          <cell r="C34">
            <v>1950000</v>
          </cell>
          <cell r="P34">
            <v>12.59</v>
          </cell>
        </row>
        <row r="35">
          <cell r="C35">
            <v>2244000</v>
          </cell>
          <cell r="P35">
            <v>15.85</v>
          </cell>
        </row>
        <row r="36">
          <cell r="C36">
            <v>2577000</v>
          </cell>
          <cell r="P36">
            <v>19.95</v>
          </cell>
        </row>
        <row r="37">
          <cell r="C37">
            <v>2939000</v>
          </cell>
          <cell r="P37">
            <v>25.12</v>
          </cell>
        </row>
        <row r="38">
          <cell r="C38">
            <v>3391000</v>
          </cell>
          <cell r="P38">
            <v>31.62</v>
          </cell>
        </row>
        <row r="39">
          <cell r="C39">
            <v>3880000</v>
          </cell>
          <cell r="P39">
            <v>39.81</v>
          </cell>
        </row>
        <row r="40">
          <cell r="C40">
            <v>4177000</v>
          </cell>
          <cell r="P40">
            <v>50</v>
          </cell>
        </row>
        <row r="41">
          <cell r="C41">
            <v>2361</v>
          </cell>
          <cell r="P41">
            <v>1.1999999999999999E-3</v>
          </cell>
        </row>
        <row r="42">
          <cell r="C42">
            <v>2856</v>
          </cell>
          <cell r="P42">
            <v>1.5108000000000001E-3</v>
          </cell>
        </row>
        <row r="43">
          <cell r="C43">
            <v>3470</v>
          </cell>
          <cell r="P43">
            <v>1.9019999999999998E-3</v>
          </cell>
        </row>
        <row r="44">
          <cell r="C44">
            <v>4212</v>
          </cell>
          <cell r="P44">
            <v>2.3939999999999999E-3</v>
          </cell>
        </row>
        <row r="45">
          <cell r="C45">
            <v>5116</v>
          </cell>
          <cell r="P45">
            <v>3.0144E-3</v>
          </cell>
        </row>
        <row r="46">
          <cell r="C46">
            <v>6206</v>
          </cell>
          <cell r="P46">
            <v>3.7944000000000003E-3</v>
          </cell>
        </row>
        <row r="47">
          <cell r="C47">
            <v>7540</v>
          </cell>
          <cell r="P47">
            <v>4.7771999999999997E-3</v>
          </cell>
        </row>
        <row r="48">
          <cell r="C48">
            <v>9142</v>
          </cell>
          <cell r="P48">
            <v>6.0143999999999996E-3</v>
          </cell>
        </row>
        <row r="49">
          <cell r="C49">
            <v>11020</v>
          </cell>
          <cell r="P49">
            <v>7.5719999999999997E-3</v>
          </cell>
        </row>
        <row r="50">
          <cell r="C50">
            <v>13110</v>
          </cell>
          <cell r="P50">
            <v>9.5315999999999994E-3</v>
          </cell>
        </row>
        <row r="51">
          <cell r="C51">
            <v>15730</v>
          </cell>
          <cell r="P51">
            <v>1.2E-2</v>
          </cell>
        </row>
        <row r="52">
          <cell r="C52">
            <v>19240</v>
          </cell>
          <cell r="P52">
            <v>1.5108000000000002E-2</v>
          </cell>
        </row>
        <row r="53">
          <cell r="C53">
            <v>22610</v>
          </cell>
          <cell r="P53">
            <v>1.9019999999999999E-2</v>
          </cell>
        </row>
        <row r="54">
          <cell r="C54">
            <v>27250</v>
          </cell>
          <cell r="P54">
            <v>2.3939999999999999E-2</v>
          </cell>
        </row>
        <row r="55">
          <cell r="C55">
            <v>31770</v>
          </cell>
          <cell r="P55">
            <v>3.0143999999999997E-2</v>
          </cell>
        </row>
        <row r="56">
          <cell r="C56">
            <v>37960</v>
          </cell>
          <cell r="P56">
            <v>3.7943999999999999E-2</v>
          </cell>
        </row>
        <row r="57">
          <cell r="C57">
            <v>44310</v>
          </cell>
          <cell r="P57">
            <v>4.7772000000000002E-2</v>
          </cell>
        </row>
        <row r="58">
          <cell r="C58">
            <v>52470</v>
          </cell>
          <cell r="P58">
            <v>6.0143999999999996E-2</v>
          </cell>
        </row>
        <row r="59">
          <cell r="C59">
            <v>63750</v>
          </cell>
          <cell r="P59">
            <v>7.5719999999999996E-2</v>
          </cell>
        </row>
        <row r="60">
          <cell r="C60">
            <v>74430</v>
          </cell>
          <cell r="P60">
            <v>9.5315999999999998E-2</v>
          </cell>
        </row>
        <row r="61">
          <cell r="C61">
            <v>87840</v>
          </cell>
          <cell r="P61">
            <v>0.12</v>
          </cell>
        </row>
        <row r="62">
          <cell r="C62">
            <v>103500</v>
          </cell>
          <cell r="P62">
            <v>0.15107999999999999</v>
          </cell>
        </row>
        <row r="63">
          <cell r="C63">
            <v>120400</v>
          </cell>
          <cell r="P63">
            <v>0.19019999999999998</v>
          </cell>
        </row>
        <row r="64">
          <cell r="C64">
            <v>143600</v>
          </cell>
          <cell r="P64">
            <v>0.2394</v>
          </cell>
        </row>
        <row r="65">
          <cell r="C65">
            <v>168000</v>
          </cell>
          <cell r="P65">
            <v>0.30143999999999999</v>
          </cell>
        </row>
        <row r="66">
          <cell r="C66">
            <v>193800</v>
          </cell>
          <cell r="P66">
            <v>0.37944</v>
          </cell>
        </row>
        <row r="67">
          <cell r="C67">
            <v>226800</v>
          </cell>
          <cell r="P67">
            <v>0.47771999999999998</v>
          </cell>
        </row>
        <row r="68">
          <cell r="C68">
            <v>269600</v>
          </cell>
          <cell r="P68">
            <v>0.60143999999999997</v>
          </cell>
        </row>
        <row r="69">
          <cell r="C69">
            <v>312500</v>
          </cell>
          <cell r="P69">
            <v>0.75719999999999987</v>
          </cell>
        </row>
        <row r="70">
          <cell r="C70">
            <v>369100</v>
          </cell>
          <cell r="P70">
            <v>0.9531599999999999</v>
          </cell>
        </row>
        <row r="71">
          <cell r="C71">
            <v>431200</v>
          </cell>
          <cell r="P71">
            <v>1.2</v>
          </cell>
        </row>
        <row r="72">
          <cell r="C72">
            <v>503700</v>
          </cell>
          <cell r="P72">
            <v>1.5107999999999999</v>
          </cell>
        </row>
        <row r="73">
          <cell r="C73">
            <v>588200</v>
          </cell>
          <cell r="P73">
            <v>1.9019999999999999</v>
          </cell>
        </row>
        <row r="74">
          <cell r="C74">
            <v>685700</v>
          </cell>
          <cell r="P74">
            <v>2.3939999999999997</v>
          </cell>
        </row>
        <row r="75">
          <cell r="C75">
            <v>798700</v>
          </cell>
          <cell r="P75">
            <v>3.0144000000000002</v>
          </cell>
        </row>
        <row r="76">
          <cell r="C76">
            <v>930800</v>
          </cell>
          <cell r="P76">
            <v>3.7944</v>
          </cell>
        </row>
        <row r="77">
          <cell r="C77">
            <v>1083000</v>
          </cell>
          <cell r="P77">
            <v>4.7771999999999997</v>
          </cell>
        </row>
        <row r="78">
          <cell r="C78">
            <v>1238000</v>
          </cell>
          <cell r="P78">
            <v>6</v>
          </cell>
        </row>
        <row r="79">
          <cell r="C79">
            <v>373.3</v>
          </cell>
          <cell r="P79">
            <v>1.7999999999999998E-4</v>
          </cell>
        </row>
        <row r="80">
          <cell r="C80">
            <v>463</v>
          </cell>
          <cell r="P80">
            <v>2.2662E-4</v>
          </cell>
        </row>
        <row r="81">
          <cell r="C81">
            <v>575.79999999999995</v>
          </cell>
          <cell r="P81">
            <v>2.853E-4</v>
          </cell>
        </row>
        <row r="82">
          <cell r="C82">
            <v>714.2</v>
          </cell>
          <cell r="P82">
            <v>3.5909999999999995E-4</v>
          </cell>
        </row>
        <row r="83">
          <cell r="C83">
            <v>884.6</v>
          </cell>
          <cell r="P83">
            <v>4.5215999999999995E-4</v>
          </cell>
        </row>
        <row r="84">
          <cell r="C84">
            <v>1095</v>
          </cell>
          <cell r="P84">
            <v>5.6915999999999998E-4</v>
          </cell>
        </row>
        <row r="85">
          <cell r="C85">
            <v>1358</v>
          </cell>
          <cell r="P85">
            <v>7.1657999999999986E-4</v>
          </cell>
        </row>
        <row r="86">
          <cell r="C86">
            <v>1677</v>
          </cell>
          <cell r="P86">
            <v>9.0215999999999994E-4</v>
          </cell>
        </row>
        <row r="87">
          <cell r="C87">
            <v>2057</v>
          </cell>
          <cell r="P87">
            <v>1.1358E-3</v>
          </cell>
        </row>
        <row r="88">
          <cell r="C88">
            <v>2503</v>
          </cell>
          <cell r="P88">
            <v>1.4297399999999999E-3</v>
          </cell>
        </row>
        <row r="89">
          <cell r="C89">
            <v>3066</v>
          </cell>
          <cell r="P89">
            <v>1.8E-3</v>
          </cell>
        </row>
        <row r="90">
          <cell r="C90">
            <v>3793</v>
          </cell>
          <cell r="P90">
            <v>2.2661999999999999E-3</v>
          </cell>
        </row>
        <row r="91">
          <cell r="C91">
            <v>4568</v>
          </cell>
          <cell r="P91">
            <v>2.8529999999999996E-3</v>
          </cell>
        </row>
        <row r="92">
          <cell r="C92">
            <v>5593</v>
          </cell>
          <cell r="P92">
            <v>3.591E-3</v>
          </cell>
        </row>
        <row r="93">
          <cell r="C93">
            <v>6688</v>
          </cell>
          <cell r="P93">
            <v>4.5215999999999989E-3</v>
          </cell>
        </row>
        <row r="94">
          <cell r="C94">
            <v>8141</v>
          </cell>
          <cell r="P94">
            <v>5.6915999999999989E-3</v>
          </cell>
        </row>
        <row r="95">
          <cell r="C95">
            <v>9724</v>
          </cell>
          <cell r="P95">
            <v>7.1657999999999999E-3</v>
          </cell>
        </row>
        <row r="96">
          <cell r="C96">
            <v>11710</v>
          </cell>
          <cell r="P96">
            <v>9.0215999999999994E-3</v>
          </cell>
        </row>
        <row r="97">
          <cell r="C97">
            <v>14380</v>
          </cell>
          <cell r="P97">
            <v>1.1358E-2</v>
          </cell>
        </row>
        <row r="98">
          <cell r="C98">
            <v>17090</v>
          </cell>
          <cell r="P98">
            <v>1.4297399999999998E-2</v>
          </cell>
        </row>
        <row r="99">
          <cell r="C99">
            <v>20470</v>
          </cell>
          <cell r="P99">
            <v>1.7999999999999999E-2</v>
          </cell>
        </row>
        <row r="100">
          <cell r="C100">
            <v>24460</v>
          </cell>
          <cell r="P100">
            <v>2.2661999999999998E-2</v>
          </cell>
        </row>
        <row r="101">
          <cell r="C101">
            <v>29040</v>
          </cell>
          <cell r="P101">
            <v>2.8529999999999996E-2</v>
          </cell>
        </row>
        <row r="102">
          <cell r="C102">
            <v>34960</v>
          </cell>
          <cell r="P102">
            <v>3.5909999999999997E-2</v>
          </cell>
        </row>
        <row r="103">
          <cell r="C103">
            <v>41190</v>
          </cell>
          <cell r="P103">
            <v>4.5215999999999999E-2</v>
          </cell>
        </row>
        <row r="104">
          <cell r="C104">
            <v>49810</v>
          </cell>
          <cell r="P104">
            <v>5.6915999999999994E-2</v>
          </cell>
        </row>
        <row r="105">
          <cell r="C105">
            <v>58560</v>
          </cell>
          <cell r="P105">
            <v>7.1657999999999986E-2</v>
          </cell>
        </row>
        <row r="106">
          <cell r="C106">
            <v>69860</v>
          </cell>
          <cell r="P106">
            <v>9.0215999999999991E-2</v>
          </cell>
        </row>
        <row r="107">
          <cell r="C107">
            <v>82270</v>
          </cell>
          <cell r="P107">
            <v>0.11357999999999999</v>
          </cell>
        </row>
        <row r="108">
          <cell r="C108">
            <v>97390</v>
          </cell>
          <cell r="P108">
            <v>0.14297399999999999</v>
          </cell>
        </row>
        <row r="109">
          <cell r="C109">
            <v>115300</v>
          </cell>
          <cell r="P109">
            <v>0.18</v>
          </cell>
        </row>
        <row r="110">
          <cell r="C110">
            <v>136100</v>
          </cell>
          <cell r="P110">
            <v>0.22661999999999999</v>
          </cell>
        </row>
        <row r="111">
          <cell r="C111">
            <v>160700</v>
          </cell>
          <cell r="P111">
            <v>0.2853</v>
          </cell>
        </row>
        <row r="112">
          <cell r="C112">
            <v>190000</v>
          </cell>
          <cell r="P112">
            <v>0.35909999999999997</v>
          </cell>
        </row>
        <row r="113">
          <cell r="C113">
            <v>223600</v>
          </cell>
          <cell r="P113">
            <v>0.45216000000000001</v>
          </cell>
        </row>
        <row r="114">
          <cell r="C114">
            <v>263400</v>
          </cell>
          <cell r="P114">
            <v>0.56916</v>
          </cell>
        </row>
        <row r="115">
          <cell r="C115">
            <v>310400</v>
          </cell>
          <cell r="P115">
            <v>0.71657999999999999</v>
          </cell>
        </row>
        <row r="116">
          <cell r="C116">
            <v>363400</v>
          </cell>
          <cell r="P116">
            <v>0.89999999999999991</v>
          </cell>
        </row>
        <row r="117">
          <cell r="C117">
            <v>68.13</v>
          </cell>
          <cell r="P117">
            <v>3.0000000000000001E-5</v>
          </cell>
        </row>
        <row r="118">
          <cell r="C118">
            <v>85.45</v>
          </cell>
          <cell r="P118">
            <v>3.7769999999999999E-5</v>
          </cell>
        </row>
        <row r="119">
          <cell r="C119">
            <v>107.5</v>
          </cell>
          <cell r="P119">
            <v>4.7549999999999997E-5</v>
          </cell>
        </row>
        <row r="120">
          <cell r="C120">
            <v>134.6</v>
          </cell>
          <cell r="P120">
            <v>5.9849999999999998E-5</v>
          </cell>
        </row>
        <row r="121">
          <cell r="C121">
            <v>168.2</v>
          </cell>
          <cell r="P121">
            <v>7.5359999999999997E-5</v>
          </cell>
        </row>
        <row r="122">
          <cell r="C122">
            <v>210.3</v>
          </cell>
          <cell r="P122">
            <v>9.486000000000001E-5</v>
          </cell>
        </row>
        <row r="123">
          <cell r="C123">
            <v>261.2</v>
          </cell>
          <cell r="P123">
            <v>1.1943E-4</v>
          </cell>
        </row>
        <row r="124">
          <cell r="C124">
            <v>323.5</v>
          </cell>
          <cell r="P124">
            <v>1.5035999999999999E-4</v>
          </cell>
        </row>
        <row r="125">
          <cell r="C125">
            <v>402</v>
          </cell>
          <cell r="P125">
            <v>1.8930000000000002E-4</v>
          </cell>
        </row>
        <row r="126">
          <cell r="C126">
            <v>502.9</v>
          </cell>
          <cell r="P126">
            <v>2.3829E-4</v>
          </cell>
        </row>
        <row r="127">
          <cell r="C127">
            <v>621.5</v>
          </cell>
          <cell r="P127">
            <v>3.0000000000000003E-4</v>
          </cell>
        </row>
        <row r="128">
          <cell r="C128">
            <v>757.5</v>
          </cell>
          <cell r="P128">
            <v>3.7770000000000002E-4</v>
          </cell>
        </row>
        <row r="129">
          <cell r="C129">
            <v>948.2</v>
          </cell>
          <cell r="P129">
            <v>4.7550000000000001E-4</v>
          </cell>
        </row>
        <row r="130">
          <cell r="C130">
            <v>1165</v>
          </cell>
          <cell r="P130">
            <v>5.9850000000000007E-4</v>
          </cell>
        </row>
        <row r="131">
          <cell r="C131">
            <v>1448</v>
          </cell>
          <cell r="P131">
            <v>7.5359999999999999E-4</v>
          </cell>
        </row>
        <row r="132">
          <cell r="C132">
            <v>1773</v>
          </cell>
          <cell r="P132">
            <v>9.4859999999999996E-4</v>
          </cell>
        </row>
        <row r="133">
          <cell r="C133">
            <v>2206</v>
          </cell>
          <cell r="P133">
            <v>1.1943000000000001E-3</v>
          </cell>
        </row>
        <row r="134">
          <cell r="C134">
            <v>2706</v>
          </cell>
          <cell r="P134">
            <v>1.5035999999999999E-3</v>
          </cell>
        </row>
        <row r="135">
          <cell r="C135">
            <v>3266</v>
          </cell>
          <cell r="P135">
            <v>1.8930000000000002E-3</v>
          </cell>
        </row>
        <row r="136">
          <cell r="C136">
            <v>3987</v>
          </cell>
          <cell r="P136">
            <v>2.3828999999999999E-3</v>
          </cell>
        </row>
        <row r="137">
          <cell r="C137">
            <v>4861</v>
          </cell>
          <cell r="P137">
            <v>3.0000000000000001E-3</v>
          </cell>
        </row>
        <row r="138">
          <cell r="C138">
            <v>5934</v>
          </cell>
          <cell r="P138">
            <v>3.777E-3</v>
          </cell>
        </row>
        <row r="139">
          <cell r="C139">
            <v>7311</v>
          </cell>
          <cell r="P139">
            <v>4.7549999999999997E-3</v>
          </cell>
        </row>
        <row r="140">
          <cell r="C140">
            <v>8867</v>
          </cell>
          <cell r="P140">
            <v>5.9850000000000007E-3</v>
          </cell>
        </row>
        <row r="141">
          <cell r="C141">
            <v>10710</v>
          </cell>
          <cell r="P141">
            <v>7.5360000000000002E-3</v>
          </cell>
        </row>
        <row r="142">
          <cell r="C142">
            <v>12730</v>
          </cell>
          <cell r="P142">
            <v>9.4859999999999996E-3</v>
          </cell>
        </row>
        <row r="143">
          <cell r="C143">
            <v>15340</v>
          </cell>
          <cell r="P143">
            <v>1.1943E-2</v>
          </cell>
        </row>
        <row r="144">
          <cell r="C144">
            <v>18610</v>
          </cell>
          <cell r="P144">
            <v>1.5035999999999999E-2</v>
          </cell>
        </row>
        <row r="145">
          <cell r="C145">
            <v>22360</v>
          </cell>
          <cell r="P145">
            <v>1.8929999999999999E-2</v>
          </cell>
        </row>
        <row r="146">
          <cell r="C146">
            <v>26870</v>
          </cell>
          <cell r="P146">
            <v>2.3828999999999999E-2</v>
          </cell>
        </row>
        <row r="147">
          <cell r="C147">
            <v>32170</v>
          </cell>
          <cell r="P147">
            <v>0.03</v>
          </cell>
        </row>
        <row r="148">
          <cell r="C148">
            <v>38570</v>
          </cell>
          <cell r="P148">
            <v>3.7769999999999998E-2</v>
          </cell>
        </row>
        <row r="149">
          <cell r="C149">
            <v>46100</v>
          </cell>
          <cell r="P149">
            <v>4.7550000000000002E-2</v>
          </cell>
        </row>
        <row r="150">
          <cell r="C150">
            <v>55030</v>
          </cell>
          <cell r="P150">
            <v>5.985E-2</v>
          </cell>
        </row>
        <row r="151">
          <cell r="C151">
            <v>65650</v>
          </cell>
          <cell r="P151">
            <v>7.536000000000001E-2</v>
          </cell>
        </row>
        <row r="152">
          <cell r="C152">
            <v>78250</v>
          </cell>
          <cell r="P152">
            <v>9.486E-2</v>
          </cell>
        </row>
        <row r="153">
          <cell r="C153">
            <v>93170</v>
          </cell>
          <cell r="P153">
            <v>0.11943000000000001</v>
          </cell>
        </row>
        <row r="154">
          <cell r="C154">
            <v>110700</v>
          </cell>
          <cell r="P154">
            <v>0.15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0"/>
  <sheetViews>
    <sheetView topLeftCell="A73" workbookViewId="0">
      <selection activeCell="C109" sqref="C109"/>
    </sheetView>
  </sheetViews>
  <sheetFormatPr defaultColWidth="8.7109375" defaultRowHeight="12.75" x14ac:dyDescent="0.2"/>
  <cols>
    <col min="1" max="5" width="8.7109375" style="21"/>
    <col min="6" max="8" width="9.140625"/>
    <col min="9" max="15" width="8.7109375" style="21"/>
    <col min="16" max="16" width="8.7109375" style="5"/>
    <col min="17" max="20" width="8.7109375" style="31"/>
    <col min="21" max="21" width="8.7109375" style="5"/>
    <col min="22" max="16384" width="8.7109375" style="21"/>
  </cols>
  <sheetData>
    <row r="1" spans="1:21" x14ac:dyDescent="0.2">
      <c r="A1" s="21" t="s">
        <v>2</v>
      </c>
      <c r="B1" s="21" t="s">
        <v>3</v>
      </c>
      <c r="C1" s="21" t="s">
        <v>0</v>
      </c>
      <c r="D1" s="21" t="s">
        <v>1</v>
      </c>
      <c r="P1" s="28" t="s">
        <v>49</v>
      </c>
      <c r="Q1" s="30" t="s">
        <v>48</v>
      </c>
    </row>
    <row r="2" spans="1:21" x14ac:dyDescent="0.2">
      <c r="A2" s="21" t="s">
        <v>6</v>
      </c>
      <c r="B2" s="21" t="s">
        <v>7</v>
      </c>
      <c r="D2" s="21" t="s">
        <v>5</v>
      </c>
      <c r="Q2" s="31">
        <v>30</v>
      </c>
      <c r="R2" s="31">
        <f>Q2+273</f>
        <v>303</v>
      </c>
      <c r="S2" s="31">
        <v>1</v>
      </c>
      <c r="T2" s="31">
        <f>EXP($R$6/2.303/8.314*(1/R2-1/$R$2))</f>
        <v>1</v>
      </c>
      <c r="U2" s="5">
        <f t="shared" ref="U2:U4" si="0">(S2-T2)^2</f>
        <v>0</v>
      </c>
    </row>
    <row r="3" spans="1:21" x14ac:dyDescent="0.2">
      <c r="A3" s="21">
        <v>30</v>
      </c>
      <c r="B3" s="21">
        <v>0.01</v>
      </c>
      <c r="C3" s="21">
        <v>4223</v>
      </c>
      <c r="D3" s="21">
        <v>81.77</v>
      </c>
      <c r="F3" s="21"/>
      <c r="G3" s="21"/>
      <c r="H3" s="21"/>
      <c r="O3" s="21">
        <f>P3*$T$7</f>
        <v>3.2980450850330794E-3</v>
      </c>
      <c r="P3" s="5">
        <f>B3*$S$2</f>
        <v>0.01</v>
      </c>
      <c r="Q3" s="31">
        <v>40</v>
      </c>
      <c r="R3" s="31">
        <f t="shared" ref="R3:R5" si="1">Q3+273</f>
        <v>313</v>
      </c>
      <c r="S3" s="31">
        <v>0.12</v>
      </c>
      <c r="T3" s="31">
        <f t="shared" ref="T3:T5" si="2">EXP($R$6/2.303/8.314*(1/R3-1/$R$2))</f>
        <v>0.12097250296520062</v>
      </c>
      <c r="U3" s="5">
        <f t="shared" si="0"/>
        <v>9.4576201732401359E-7</v>
      </c>
    </row>
    <row r="4" spans="1:21" x14ac:dyDescent="0.2">
      <c r="A4" s="21">
        <v>30</v>
      </c>
      <c r="B4" s="21">
        <v>1.259E-2</v>
      </c>
      <c r="C4" s="21">
        <v>5231</v>
      </c>
      <c r="D4" s="21">
        <v>81.17</v>
      </c>
      <c r="F4" s="21"/>
      <c r="G4" s="21"/>
      <c r="H4" s="21"/>
      <c r="O4" s="21">
        <f t="shared" ref="O4:O40" si="3">P4*$T$7</f>
        <v>4.1522387620566469E-3</v>
      </c>
      <c r="P4" s="5">
        <f t="shared" ref="P4:P40" si="4">B4*$S$2</f>
        <v>1.259E-2</v>
      </c>
      <c r="Q4" s="31">
        <v>50</v>
      </c>
      <c r="R4" s="31">
        <f t="shared" si="1"/>
        <v>323</v>
      </c>
      <c r="S4" s="31">
        <v>0.02</v>
      </c>
      <c r="T4" s="31">
        <f t="shared" si="2"/>
        <v>1.6679111813670131E-2</v>
      </c>
      <c r="U4" s="5">
        <f t="shared" si="0"/>
        <v>1.1028298346105288E-5</v>
      </c>
    </row>
    <row r="5" spans="1:21" x14ac:dyDescent="0.2">
      <c r="A5" s="21">
        <v>30</v>
      </c>
      <c r="B5" s="21">
        <v>1.585E-2</v>
      </c>
      <c r="C5" s="21">
        <v>6448</v>
      </c>
      <c r="D5" s="21">
        <v>80.58</v>
      </c>
      <c r="F5" s="21"/>
      <c r="G5" s="21"/>
      <c r="H5" s="21"/>
      <c r="O5" s="21">
        <f t="shared" si="3"/>
        <v>5.227401459777431E-3</v>
      </c>
      <c r="P5" s="5">
        <f t="shared" si="4"/>
        <v>1.585E-2</v>
      </c>
      <c r="Q5" s="31">
        <v>60</v>
      </c>
      <c r="R5" s="31">
        <f t="shared" si="1"/>
        <v>333</v>
      </c>
      <c r="S5" s="31">
        <v>4.0000000000000001E-3</v>
      </c>
      <c r="T5" s="31">
        <f t="shared" si="2"/>
        <v>2.5902499922592771E-3</v>
      </c>
      <c r="U5" s="5">
        <f>(S5-T5)^2</f>
        <v>1.9873950843249686E-6</v>
      </c>
    </row>
    <row r="6" spans="1:21" x14ac:dyDescent="0.2">
      <c r="A6" s="21">
        <v>30</v>
      </c>
      <c r="B6" s="21">
        <v>1.9949999999999999E-2</v>
      </c>
      <c r="C6" s="21">
        <v>7928</v>
      </c>
      <c r="D6" s="21">
        <v>79.989999999999995</v>
      </c>
      <c r="F6" s="21"/>
      <c r="G6" s="21"/>
      <c r="H6" s="21"/>
      <c r="O6" s="21">
        <f t="shared" si="3"/>
        <v>6.5795999446409932E-3</v>
      </c>
      <c r="P6" s="5">
        <f t="shared" si="4"/>
        <v>1.9949999999999999E-2</v>
      </c>
      <c r="Q6" s="30" t="s">
        <v>50</v>
      </c>
      <c r="R6" s="32">
        <v>383552.05953802104</v>
      </c>
      <c r="S6" s="30" t="s">
        <v>51</v>
      </c>
      <c r="T6" s="29">
        <f>SUM(U3:U5)</f>
        <v>1.3961455447754269E-5</v>
      </c>
    </row>
    <row r="7" spans="1:21" x14ac:dyDescent="0.2">
      <c r="A7" s="21">
        <v>30</v>
      </c>
      <c r="B7" s="21">
        <v>2.512E-2</v>
      </c>
      <c r="C7" s="21">
        <v>9733</v>
      </c>
      <c r="D7" s="21">
        <v>79.42</v>
      </c>
      <c r="F7" s="21"/>
      <c r="G7" s="21"/>
      <c r="H7" s="21"/>
      <c r="O7" s="21">
        <f t="shared" si="3"/>
        <v>8.2846892536030965E-3</v>
      </c>
      <c r="P7" s="5">
        <f t="shared" si="4"/>
        <v>2.512E-2</v>
      </c>
      <c r="Q7" s="31">
        <v>25</v>
      </c>
      <c r="R7" s="31">
        <f>Q7+273</f>
        <v>298</v>
      </c>
      <c r="T7" s="31">
        <f>EXP($R$6/2.303/8.314*(1/R2-1/$R$7))</f>
        <v>0.32980450850330795</v>
      </c>
    </row>
    <row r="8" spans="1:21" x14ac:dyDescent="0.2">
      <c r="A8" s="21">
        <v>30</v>
      </c>
      <c r="B8" s="21">
        <v>3.1620000000000002E-2</v>
      </c>
      <c r="C8" s="21">
        <v>11910</v>
      </c>
      <c r="D8" s="21">
        <v>78.86</v>
      </c>
      <c r="F8" s="21"/>
      <c r="G8" s="21"/>
      <c r="H8" s="21"/>
      <c r="O8" s="21">
        <f t="shared" si="3"/>
        <v>1.0428418558874598E-2</v>
      </c>
      <c r="P8" s="5">
        <f t="shared" si="4"/>
        <v>3.1620000000000002E-2</v>
      </c>
    </row>
    <row r="9" spans="1:21" x14ac:dyDescent="0.2">
      <c r="A9" s="21">
        <v>30</v>
      </c>
      <c r="B9" s="21">
        <v>3.9809999999999998E-2</v>
      </c>
      <c r="C9" s="21">
        <v>14540</v>
      </c>
      <c r="D9" s="21">
        <v>78.290000000000006</v>
      </c>
      <c r="F9" s="21"/>
      <c r="G9" s="21"/>
      <c r="H9" s="21"/>
      <c r="O9" s="21">
        <f t="shared" si="3"/>
        <v>1.3129517483516689E-2</v>
      </c>
      <c r="P9" s="5">
        <f t="shared" si="4"/>
        <v>3.9809999999999998E-2</v>
      </c>
    </row>
    <row r="10" spans="1:21" x14ac:dyDescent="0.2">
      <c r="A10" s="21">
        <v>30</v>
      </c>
      <c r="B10" s="21">
        <v>5.0119999999999998E-2</v>
      </c>
      <c r="C10" s="21">
        <v>17740</v>
      </c>
      <c r="D10" s="21">
        <v>77.790000000000006</v>
      </c>
      <c r="F10" s="21"/>
      <c r="G10" s="21"/>
      <c r="H10" s="21"/>
      <c r="O10" s="21">
        <f t="shared" si="3"/>
        <v>1.6529801966185795E-2</v>
      </c>
      <c r="P10" s="5">
        <f t="shared" si="4"/>
        <v>5.0119999999999998E-2</v>
      </c>
    </row>
    <row r="11" spans="1:21" x14ac:dyDescent="0.2">
      <c r="A11" s="21">
        <v>30</v>
      </c>
      <c r="B11" s="21">
        <v>6.3100000000000003E-2</v>
      </c>
      <c r="C11" s="21">
        <v>21620</v>
      </c>
      <c r="D11" s="21">
        <v>77.290000000000006</v>
      </c>
      <c r="F11" s="21"/>
      <c r="G11" s="21"/>
      <c r="H11" s="21"/>
      <c r="O11" s="21">
        <f t="shared" si="3"/>
        <v>2.0810664486558734E-2</v>
      </c>
      <c r="P11" s="5">
        <f t="shared" si="4"/>
        <v>6.3100000000000003E-2</v>
      </c>
    </row>
    <row r="12" spans="1:21" x14ac:dyDescent="0.2">
      <c r="A12" s="21">
        <v>30</v>
      </c>
      <c r="B12" s="21">
        <v>7.9430000000000001E-2</v>
      </c>
      <c r="C12" s="21">
        <v>26320</v>
      </c>
      <c r="D12" s="21">
        <v>76.8</v>
      </c>
      <c r="F12" s="21"/>
      <c r="G12" s="21"/>
      <c r="H12" s="21"/>
      <c r="O12" s="21">
        <f t="shared" si="3"/>
        <v>2.619637211041775E-2</v>
      </c>
      <c r="P12" s="5">
        <f t="shared" si="4"/>
        <v>7.9430000000000001E-2</v>
      </c>
    </row>
    <row r="13" spans="1:21" x14ac:dyDescent="0.2">
      <c r="A13" s="21">
        <v>30</v>
      </c>
      <c r="B13" s="21">
        <v>0.1</v>
      </c>
      <c r="C13" s="21">
        <v>31970</v>
      </c>
      <c r="D13" s="21">
        <v>76.25</v>
      </c>
      <c r="F13" s="21"/>
      <c r="G13" s="21"/>
      <c r="H13" s="21"/>
      <c r="O13" s="21">
        <f t="shared" si="3"/>
        <v>3.2980450850330793E-2</v>
      </c>
      <c r="P13" s="5">
        <f t="shared" si="4"/>
        <v>0.1</v>
      </c>
    </row>
    <row r="14" spans="1:21" x14ac:dyDescent="0.2">
      <c r="A14" s="21">
        <v>30</v>
      </c>
      <c r="B14" s="21">
        <v>0.12590000000000001</v>
      </c>
      <c r="C14" s="21">
        <v>38740</v>
      </c>
      <c r="D14" s="21">
        <v>75.81</v>
      </c>
      <c r="F14" s="21"/>
      <c r="G14" s="21"/>
      <c r="H14" s="21"/>
      <c r="O14" s="21">
        <f t="shared" si="3"/>
        <v>4.1522387620566474E-2</v>
      </c>
      <c r="P14" s="5">
        <f t="shared" si="4"/>
        <v>0.12590000000000001</v>
      </c>
    </row>
    <row r="15" spans="1:21" x14ac:dyDescent="0.2">
      <c r="A15" s="21">
        <v>30</v>
      </c>
      <c r="B15" s="21">
        <v>0.1585</v>
      </c>
      <c r="C15" s="21">
        <v>46960</v>
      </c>
      <c r="D15" s="21">
        <v>75.34</v>
      </c>
      <c r="F15" s="21"/>
      <c r="G15" s="21"/>
      <c r="H15" s="21"/>
      <c r="O15" s="21">
        <f t="shared" si="3"/>
        <v>5.227401459777431E-2</v>
      </c>
      <c r="P15" s="5">
        <f t="shared" si="4"/>
        <v>0.1585</v>
      </c>
    </row>
    <row r="16" spans="1:21" x14ac:dyDescent="0.2">
      <c r="A16" s="21">
        <v>30</v>
      </c>
      <c r="B16" s="21">
        <v>0.19950000000000001</v>
      </c>
      <c r="C16" s="21">
        <v>56850</v>
      </c>
      <c r="D16" s="21">
        <v>74.91</v>
      </c>
      <c r="F16" s="21"/>
      <c r="G16" s="21"/>
      <c r="H16" s="21"/>
      <c r="O16" s="21">
        <f t="shared" si="3"/>
        <v>6.5795999446409945E-2</v>
      </c>
      <c r="P16" s="5">
        <f t="shared" si="4"/>
        <v>0.19950000000000001</v>
      </c>
    </row>
    <row r="17" spans="1:16" x14ac:dyDescent="0.2">
      <c r="A17" s="21">
        <v>30</v>
      </c>
      <c r="B17" s="21">
        <v>0.25119999999999998</v>
      </c>
      <c r="C17" s="21">
        <v>68710</v>
      </c>
      <c r="D17" s="21">
        <v>74.53</v>
      </c>
      <c r="F17" s="21"/>
      <c r="G17" s="21"/>
      <c r="H17" s="21"/>
      <c r="O17" s="21">
        <f t="shared" si="3"/>
        <v>8.2846892536030947E-2</v>
      </c>
      <c r="P17" s="5">
        <f t="shared" si="4"/>
        <v>0.25119999999999998</v>
      </c>
    </row>
    <row r="18" spans="1:16" x14ac:dyDescent="0.2">
      <c r="A18" s="21">
        <v>30</v>
      </c>
      <c r="B18" s="21">
        <v>0.31619999999999998</v>
      </c>
      <c r="C18" s="21">
        <v>83020</v>
      </c>
      <c r="D18" s="21">
        <v>74.11</v>
      </c>
      <c r="F18" s="21"/>
      <c r="G18" s="21"/>
      <c r="H18" s="21"/>
      <c r="O18" s="21">
        <f t="shared" si="3"/>
        <v>0.10428418558874597</v>
      </c>
      <c r="P18" s="5">
        <f t="shared" si="4"/>
        <v>0.31619999999999998</v>
      </c>
    </row>
    <row r="19" spans="1:16" x14ac:dyDescent="0.2">
      <c r="A19" s="21">
        <v>30</v>
      </c>
      <c r="B19" s="21">
        <v>0.39810000000000001</v>
      </c>
      <c r="C19" s="22">
        <v>100500</v>
      </c>
      <c r="D19" s="21">
        <v>73.760000000000005</v>
      </c>
      <c r="F19" s="21"/>
      <c r="G19" s="21"/>
      <c r="H19" s="21"/>
      <c r="O19" s="21">
        <f t="shared" si="3"/>
        <v>0.13129517483516689</v>
      </c>
      <c r="P19" s="5">
        <f t="shared" si="4"/>
        <v>0.39810000000000001</v>
      </c>
    </row>
    <row r="20" spans="1:16" x14ac:dyDescent="0.2">
      <c r="A20" s="21">
        <v>30</v>
      </c>
      <c r="B20" s="21">
        <v>0.50119999999999998</v>
      </c>
      <c r="C20" s="22">
        <v>121100</v>
      </c>
      <c r="D20" s="21">
        <v>73.42</v>
      </c>
      <c r="F20" s="21"/>
      <c r="G20" s="21"/>
      <c r="H20" s="21"/>
      <c r="O20" s="21">
        <f t="shared" si="3"/>
        <v>0.16529801966185795</v>
      </c>
      <c r="P20" s="5">
        <f t="shared" si="4"/>
        <v>0.50119999999999998</v>
      </c>
    </row>
    <row r="21" spans="1:16" x14ac:dyDescent="0.2">
      <c r="A21" s="21">
        <v>30</v>
      </c>
      <c r="B21" s="21">
        <v>0.63100000000000001</v>
      </c>
      <c r="C21" s="22">
        <v>145800</v>
      </c>
      <c r="D21" s="21">
        <v>73.09</v>
      </c>
      <c r="F21" s="21"/>
      <c r="G21" s="21"/>
      <c r="H21" s="21"/>
      <c r="O21" s="21">
        <f t="shared" si="3"/>
        <v>0.2081066448655873</v>
      </c>
      <c r="P21" s="5">
        <f t="shared" si="4"/>
        <v>0.63100000000000001</v>
      </c>
    </row>
    <row r="22" spans="1:16" x14ac:dyDescent="0.2">
      <c r="A22" s="21">
        <v>30</v>
      </c>
      <c r="B22" s="21">
        <v>0.79430000000000001</v>
      </c>
      <c r="C22" s="22">
        <v>175600</v>
      </c>
      <c r="D22" s="21">
        <v>72.709999999999994</v>
      </c>
      <c r="F22" s="21"/>
      <c r="G22" s="21"/>
      <c r="H22" s="21"/>
      <c r="O22" s="21">
        <f t="shared" si="3"/>
        <v>0.26196372110417748</v>
      </c>
      <c r="P22" s="5">
        <f t="shared" si="4"/>
        <v>0.79430000000000001</v>
      </c>
    </row>
    <row r="23" spans="1:16" x14ac:dyDescent="0.2">
      <c r="A23" s="21">
        <v>30</v>
      </c>
      <c r="B23" s="21">
        <v>1</v>
      </c>
      <c r="C23" s="22">
        <v>211200</v>
      </c>
      <c r="D23" s="21">
        <v>72.33</v>
      </c>
      <c r="F23" s="21"/>
      <c r="G23" s="21"/>
      <c r="H23" s="21"/>
      <c r="O23" s="21">
        <f t="shared" si="3"/>
        <v>0.32980450850330795</v>
      </c>
      <c r="P23" s="5">
        <f t="shared" si="4"/>
        <v>1</v>
      </c>
    </row>
    <row r="24" spans="1:16" x14ac:dyDescent="0.2">
      <c r="A24" s="21">
        <v>30</v>
      </c>
      <c r="B24" s="21">
        <v>1.2589999999999999</v>
      </c>
      <c r="C24" s="22">
        <v>253900</v>
      </c>
      <c r="D24" s="21">
        <v>72</v>
      </c>
      <c r="F24" s="21"/>
      <c r="G24" s="21"/>
      <c r="H24" s="21"/>
      <c r="O24" s="21">
        <f t="shared" si="3"/>
        <v>0.41522387620566464</v>
      </c>
      <c r="P24" s="5">
        <f t="shared" si="4"/>
        <v>1.2589999999999999</v>
      </c>
    </row>
    <row r="25" spans="1:16" x14ac:dyDescent="0.2">
      <c r="A25" s="21">
        <v>30</v>
      </c>
      <c r="B25" s="21">
        <v>1.585</v>
      </c>
      <c r="C25" s="22">
        <v>305300</v>
      </c>
      <c r="D25" s="21">
        <v>71.56</v>
      </c>
      <c r="F25" s="21"/>
      <c r="G25" s="21"/>
      <c r="H25" s="21"/>
      <c r="O25" s="21">
        <f t="shared" si="3"/>
        <v>0.5227401459777431</v>
      </c>
      <c r="P25" s="5">
        <f t="shared" si="4"/>
        <v>1.585</v>
      </c>
    </row>
    <row r="26" spans="1:16" x14ac:dyDescent="0.2">
      <c r="A26" s="21">
        <v>30</v>
      </c>
      <c r="B26" s="21">
        <v>1.9950000000000001</v>
      </c>
      <c r="C26" s="22">
        <v>366100</v>
      </c>
      <c r="D26" s="21">
        <v>71.16</v>
      </c>
      <c r="F26" s="21"/>
      <c r="G26" s="21"/>
      <c r="H26" s="21"/>
      <c r="O26" s="21">
        <f t="shared" si="3"/>
        <v>0.65795999446409936</v>
      </c>
      <c r="P26" s="5">
        <f t="shared" si="4"/>
        <v>1.9950000000000001</v>
      </c>
    </row>
    <row r="27" spans="1:16" x14ac:dyDescent="0.2">
      <c r="A27" s="21">
        <v>30</v>
      </c>
      <c r="B27" s="21">
        <v>2.512</v>
      </c>
      <c r="C27" s="22">
        <v>439000</v>
      </c>
      <c r="D27" s="21">
        <v>70.709999999999994</v>
      </c>
      <c r="E27" s="22"/>
      <c r="F27" s="21"/>
      <c r="G27" s="21"/>
      <c r="H27" s="21"/>
      <c r="O27" s="21">
        <f t="shared" si="3"/>
        <v>0.82846892536030958</v>
      </c>
      <c r="P27" s="5">
        <f t="shared" si="4"/>
        <v>2.512</v>
      </c>
    </row>
    <row r="28" spans="1:16" x14ac:dyDescent="0.2">
      <c r="A28" s="21">
        <v>30</v>
      </c>
      <c r="B28" s="21">
        <v>3.1619999999999999</v>
      </c>
      <c r="C28" s="22">
        <v>526000</v>
      </c>
      <c r="D28" s="21">
        <v>70.37</v>
      </c>
      <c r="F28" s="21"/>
      <c r="G28" s="21"/>
      <c r="H28" s="21"/>
      <c r="O28" s="21">
        <f t="shared" si="3"/>
        <v>1.0428418558874597</v>
      </c>
      <c r="P28" s="5">
        <f>B28*$S$2</f>
        <v>3.1619999999999999</v>
      </c>
    </row>
    <row r="29" spans="1:16" x14ac:dyDescent="0.2">
      <c r="A29" s="21">
        <v>30</v>
      </c>
      <c r="B29" s="21">
        <v>3.9809999999999999</v>
      </c>
      <c r="C29" s="22">
        <v>629600</v>
      </c>
      <c r="D29" s="21">
        <v>69.900000000000006</v>
      </c>
      <c r="F29" s="21"/>
      <c r="G29" s="21"/>
      <c r="H29" s="21"/>
      <c r="O29" s="21">
        <f t="shared" si="3"/>
        <v>1.3129517483516688</v>
      </c>
      <c r="P29" s="5">
        <f t="shared" si="4"/>
        <v>3.9809999999999999</v>
      </c>
    </row>
    <row r="30" spans="1:16" x14ac:dyDescent="0.2">
      <c r="A30" s="21">
        <v>30</v>
      </c>
      <c r="B30" s="21">
        <v>5.0119999999999996</v>
      </c>
      <c r="C30" s="22">
        <v>752000</v>
      </c>
      <c r="D30" s="21">
        <v>69.36</v>
      </c>
      <c r="F30" s="21"/>
      <c r="G30" s="21"/>
      <c r="H30" s="21"/>
      <c r="O30" s="36">
        <f t="shared" si="3"/>
        <v>1.6529801966185793</v>
      </c>
      <c r="P30" s="5">
        <f t="shared" si="4"/>
        <v>5.0119999999999996</v>
      </c>
    </row>
    <row r="31" spans="1:16" x14ac:dyDescent="0.2">
      <c r="A31" s="21">
        <v>30</v>
      </c>
      <c r="B31" s="21">
        <v>6.31</v>
      </c>
      <c r="C31" s="22">
        <v>896000</v>
      </c>
      <c r="D31" s="21">
        <v>68.92</v>
      </c>
      <c r="F31" s="21"/>
      <c r="G31" s="21"/>
      <c r="H31" s="21"/>
      <c r="O31" s="21">
        <f t="shared" si="3"/>
        <v>2.0810664486558732</v>
      </c>
      <c r="P31" s="5">
        <f t="shared" si="4"/>
        <v>6.31</v>
      </c>
    </row>
    <row r="32" spans="1:16" x14ac:dyDescent="0.2">
      <c r="A32" s="21">
        <v>30</v>
      </c>
      <c r="B32" s="21">
        <v>7.9429999999999996</v>
      </c>
      <c r="C32" s="22">
        <v>1068000</v>
      </c>
      <c r="D32" s="21">
        <v>68.349999999999994</v>
      </c>
      <c r="F32" s="21"/>
      <c r="G32" s="21"/>
      <c r="H32" s="21"/>
      <c r="O32" s="21">
        <f t="shared" si="3"/>
        <v>2.6196372110417747</v>
      </c>
      <c r="P32" s="5">
        <f t="shared" si="4"/>
        <v>7.9429999999999996</v>
      </c>
    </row>
    <row r="33" spans="1:16" x14ac:dyDescent="0.2">
      <c r="A33" s="21">
        <v>30</v>
      </c>
      <c r="B33" s="21">
        <v>10</v>
      </c>
      <c r="C33" s="22">
        <v>1272000</v>
      </c>
      <c r="D33" s="21">
        <v>67.8</v>
      </c>
      <c r="F33" s="21"/>
      <c r="G33" s="21"/>
      <c r="H33" s="21"/>
      <c r="O33" s="21">
        <f t="shared" si="3"/>
        <v>3.2980450850330794</v>
      </c>
      <c r="P33" s="5">
        <f t="shared" si="4"/>
        <v>10</v>
      </c>
    </row>
    <row r="34" spans="1:16" x14ac:dyDescent="0.2">
      <c r="A34" s="21">
        <v>30</v>
      </c>
      <c r="B34" s="21">
        <v>12.59</v>
      </c>
      <c r="C34" s="22">
        <v>1510000</v>
      </c>
      <c r="D34" s="21">
        <v>67.2</v>
      </c>
      <c r="F34" s="21"/>
      <c r="G34" s="21"/>
      <c r="H34" s="21"/>
      <c r="O34" s="21">
        <f t="shared" si="3"/>
        <v>4.1522387620566468</v>
      </c>
      <c r="P34" s="5">
        <f t="shared" si="4"/>
        <v>12.59</v>
      </c>
    </row>
    <row r="35" spans="1:16" x14ac:dyDescent="0.2">
      <c r="A35" s="21">
        <v>30</v>
      </c>
      <c r="B35" s="21">
        <v>15.85</v>
      </c>
      <c r="C35" s="22">
        <v>1791000</v>
      </c>
      <c r="D35" s="21">
        <v>66.599999999999994</v>
      </c>
      <c r="F35" s="21"/>
      <c r="G35" s="21"/>
      <c r="H35" s="21"/>
      <c r="O35" s="21">
        <f t="shared" si="3"/>
        <v>5.2274014597774308</v>
      </c>
      <c r="P35" s="5">
        <f t="shared" si="4"/>
        <v>15.85</v>
      </c>
    </row>
    <row r="36" spans="1:16" x14ac:dyDescent="0.2">
      <c r="A36" s="21">
        <v>30</v>
      </c>
      <c r="B36" s="21">
        <v>19.95</v>
      </c>
      <c r="C36" s="22">
        <v>2114000</v>
      </c>
      <c r="D36" s="21">
        <v>65.81</v>
      </c>
      <c r="F36" s="21"/>
      <c r="G36" s="21"/>
      <c r="H36" s="21"/>
      <c r="O36" s="21">
        <f t="shared" si="3"/>
        <v>6.579599944640993</v>
      </c>
      <c r="P36" s="5">
        <f t="shared" si="4"/>
        <v>19.95</v>
      </c>
    </row>
    <row r="37" spans="1:16" x14ac:dyDescent="0.2">
      <c r="A37" s="21">
        <v>30</v>
      </c>
      <c r="B37" s="21">
        <v>25.12</v>
      </c>
      <c r="C37" s="22">
        <v>2488000</v>
      </c>
      <c r="D37" s="21">
        <v>65.25</v>
      </c>
      <c r="F37" s="21"/>
      <c r="G37" s="21"/>
      <c r="H37" s="21"/>
      <c r="O37" s="21">
        <f t="shared" si="3"/>
        <v>8.284689253603096</v>
      </c>
      <c r="P37" s="5">
        <f t="shared" si="4"/>
        <v>25.12</v>
      </c>
    </row>
    <row r="38" spans="1:16" x14ac:dyDescent="0.2">
      <c r="A38" s="21">
        <v>30</v>
      </c>
      <c r="B38" s="21">
        <v>31.62</v>
      </c>
      <c r="C38" s="22">
        <v>2944000</v>
      </c>
      <c r="D38" s="21">
        <v>64.58</v>
      </c>
      <c r="F38" s="21"/>
      <c r="G38" s="21"/>
      <c r="H38" s="21"/>
      <c r="O38" s="21">
        <f t="shared" si="3"/>
        <v>10.428418558874597</v>
      </c>
      <c r="P38" s="5">
        <f t="shared" si="4"/>
        <v>31.62</v>
      </c>
    </row>
    <row r="39" spans="1:16" x14ac:dyDescent="0.2">
      <c r="A39" s="21">
        <v>30</v>
      </c>
      <c r="B39" s="21">
        <v>39.81</v>
      </c>
      <c r="C39" s="22">
        <v>3456000</v>
      </c>
      <c r="D39" s="21">
        <v>63.6</v>
      </c>
      <c r="F39" s="21"/>
      <c r="G39" s="21"/>
      <c r="H39" s="21"/>
      <c r="O39" s="21">
        <f t="shared" si="3"/>
        <v>13.12951748351669</v>
      </c>
      <c r="P39" s="5">
        <f t="shared" si="4"/>
        <v>39.81</v>
      </c>
    </row>
    <row r="40" spans="1:16" x14ac:dyDescent="0.2">
      <c r="A40" s="21">
        <v>30</v>
      </c>
      <c r="B40" s="21">
        <v>50</v>
      </c>
      <c r="C40" s="22">
        <v>3842000</v>
      </c>
      <c r="D40" s="21">
        <v>60.72</v>
      </c>
      <c r="F40" s="21"/>
      <c r="G40" s="21"/>
      <c r="H40" s="21"/>
      <c r="O40" s="21">
        <f t="shared" si="3"/>
        <v>16.490225425165399</v>
      </c>
      <c r="P40" s="5">
        <f t="shared" si="4"/>
        <v>50</v>
      </c>
    </row>
    <row r="41" spans="1:16" x14ac:dyDescent="0.2">
      <c r="A41" s="21">
        <v>40</v>
      </c>
      <c r="B41" s="21">
        <v>0.01</v>
      </c>
      <c r="C41" s="21">
        <v>538.79999999999995</v>
      </c>
      <c r="D41" s="21">
        <v>86.51</v>
      </c>
      <c r="F41" s="21"/>
      <c r="G41" s="21"/>
      <c r="H41" s="21"/>
      <c r="P41" s="5">
        <f>B41*$S$3</f>
        <v>1.1999999999999999E-3</v>
      </c>
    </row>
    <row r="42" spans="1:16" x14ac:dyDescent="0.2">
      <c r="A42" s="21">
        <v>40</v>
      </c>
      <c r="B42" s="21">
        <v>1.259E-2</v>
      </c>
      <c r="C42" s="21">
        <v>674.5</v>
      </c>
      <c r="D42" s="21">
        <v>86.23</v>
      </c>
      <c r="F42" s="21"/>
      <c r="G42" s="21"/>
      <c r="H42" s="21"/>
      <c r="P42" s="5">
        <f t="shared" ref="P42:P78" si="5">B42*$S$3</f>
        <v>1.5108000000000001E-3</v>
      </c>
    </row>
    <row r="43" spans="1:16" x14ac:dyDescent="0.2">
      <c r="A43" s="21">
        <v>40</v>
      </c>
      <c r="B43" s="21">
        <v>1.585E-2</v>
      </c>
      <c r="C43" s="21">
        <v>842.2</v>
      </c>
      <c r="D43" s="21">
        <v>85.98</v>
      </c>
      <c r="F43" s="21"/>
      <c r="G43" s="21"/>
      <c r="H43" s="21"/>
      <c r="P43" s="5">
        <f t="shared" si="5"/>
        <v>1.9019999999999998E-3</v>
      </c>
    </row>
    <row r="44" spans="1:16" x14ac:dyDescent="0.2">
      <c r="A44" s="21">
        <v>40</v>
      </c>
      <c r="B44" s="21">
        <v>1.9949999999999999E-2</v>
      </c>
      <c r="C44" s="21">
        <v>1049</v>
      </c>
      <c r="D44" s="21">
        <v>85.65</v>
      </c>
      <c r="F44" s="21"/>
      <c r="G44" s="21"/>
      <c r="H44" s="21"/>
      <c r="P44" s="5">
        <f t="shared" si="5"/>
        <v>2.3939999999999999E-3</v>
      </c>
    </row>
    <row r="45" spans="1:16" x14ac:dyDescent="0.2">
      <c r="A45" s="21">
        <v>40</v>
      </c>
      <c r="B45" s="21">
        <v>2.512E-2</v>
      </c>
      <c r="C45" s="21">
        <v>1308</v>
      </c>
      <c r="D45" s="21">
        <v>85.32</v>
      </c>
      <c r="F45" s="21"/>
      <c r="G45" s="21"/>
      <c r="H45" s="21"/>
      <c r="P45" s="5">
        <f t="shared" si="5"/>
        <v>3.0144E-3</v>
      </c>
    </row>
    <row r="46" spans="1:16" x14ac:dyDescent="0.2">
      <c r="A46" s="21">
        <v>40</v>
      </c>
      <c r="B46" s="21">
        <v>3.1620000000000002E-2</v>
      </c>
      <c r="C46" s="21">
        <v>1626</v>
      </c>
      <c r="D46" s="21">
        <v>84.95</v>
      </c>
      <c r="F46" s="21"/>
      <c r="G46" s="21"/>
      <c r="H46" s="21"/>
      <c r="P46" s="5">
        <f t="shared" si="5"/>
        <v>3.7944000000000003E-3</v>
      </c>
    </row>
    <row r="47" spans="1:16" x14ac:dyDescent="0.2">
      <c r="A47" s="21">
        <v>40</v>
      </c>
      <c r="B47" s="21">
        <v>3.9809999999999998E-2</v>
      </c>
      <c r="C47" s="21">
        <v>2024</v>
      </c>
      <c r="D47" s="21">
        <v>84.49</v>
      </c>
      <c r="F47" s="21"/>
      <c r="G47" s="21"/>
      <c r="H47" s="21"/>
      <c r="P47" s="5">
        <f t="shared" si="5"/>
        <v>4.7771999999999997E-3</v>
      </c>
    </row>
    <row r="48" spans="1:16" x14ac:dyDescent="0.2">
      <c r="A48" s="21">
        <v>40</v>
      </c>
      <c r="B48" s="21">
        <v>5.0119999999999998E-2</v>
      </c>
      <c r="C48" s="21">
        <v>2517</v>
      </c>
      <c r="D48" s="21">
        <v>83.84</v>
      </c>
      <c r="F48" s="21"/>
      <c r="G48" s="21"/>
      <c r="H48" s="21"/>
      <c r="P48" s="5">
        <f t="shared" si="5"/>
        <v>6.0143999999999996E-3</v>
      </c>
    </row>
    <row r="49" spans="1:16" x14ac:dyDescent="0.2">
      <c r="A49" s="21">
        <v>40</v>
      </c>
      <c r="B49" s="21">
        <v>6.3100000000000003E-2</v>
      </c>
      <c r="C49" s="21">
        <v>3121</v>
      </c>
      <c r="D49" s="21">
        <v>83.02</v>
      </c>
      <c r="F49" s="21"/>
      <c r="G49" s="21"/>
      <c r="H49" s="21"/>
      <c r="P49" s="5">
        <f t="shared" si="5"/>
        <v>7.5719999999999997E-3</v>
      </c>
    </row>
    <row r="50" spans="1:16" x14ac:dyDescent="0.2">
      <c r="A50" s="21">
        <v>40</v>
      </c>
      <c r="B50" s="21">
        <v>7.9430000000000001E-2</v>
      </c>
      <c r="C50" s="21">
        <v>3843</v>
      </c>
      <c r="D50" s="21">
        <v>82.31</v>
      </c>
      <c r="F50" s="21"/>
      <c r="G50" s="21"/>
      <c r="H50" s="21"/>
      <c r="P50" s="5">
        <f t="shared" si="5"/>
        <v>9.5315999999999994E-3</v>
      </c>
    </row>
    <row r="51" spans="1:16" x14ac:dyDescent="0.2">
      <c r="A51" s="21">
        <v>40</v>
      </c>
      <c r="B51" s="21">
        <v>0.1</v>
      </c>
      <c r="C51" s="21">
        <v>4751</v>
      </c>
      <c r="D51" s="21">
        <v>81.98</v>
      </c>
      <c r="F51" s="21"/>
      <c r="G51" s="21"/>
      <c r="H51" s="21"/>
      <c r="P51" s="5">
        <f t="shared" si="5"/>
        <v>1.2E-2</v>
      </c>
    </row>
    <row r="52" spans="1:16" x14ac:dyDescent="0.2">
      <c r="A52" s="21">
        <v>40</v>
      </c>
      <c r="B52" s="21">
        <v>0.12590000000000001</v>
      </c>
      <c r="C52" s="21">
        <v>5908</v>
      </c>
      <c r="D52" s="21">
        <v>81.33</v>
      </c>
      <c r="F52" s="21"/>
      <c r="G52" s="21"/>
      <c r="H52" s="21"/>
      <c r="P52" s="5">
        <f t="shared" si="5"/>
        <v>1.5108000000000002E-2</v>
      </c>
    </row>
    <row r="53" spans="1:16" x14ac:dyDescent="0.2">
      <c r="A53" s="21">
        <v>40</v>
      </c>
      <c r="B53" s="21">
        <v>0.1585</v>
      </c>
      <c r="C53" s="21">
        <v>7232</v>
      </c>
      <c r="D53" s="21">
        <v>80.84</v>
      </c>
      <c r="F53" s="21"/>
      <c r="G53" s="21"/>
      <c r="H53" s="21"/>
      <c r="P53" s="5">
        <f t="shared" si="5"/>
        <v>1.9019999999999999E-2</v>
      </c>
    </row>
    <row r="54" spans="1:16" x14ac:dyDescent="0.2">
      <c r="A54" s="21">
        <v>40</v>
      </c>
      <c r="B54" s="21">
        <v>0.19950000000000001</v>
      </c>
      <c r="C54" s="21">
        <v>8923</v>
      </c>
      <c r="D54" s="21">
        <v>80.47</v>
      </c>
      <c r="F54" s="21"/>
      <c r="G54" s="21"/>
      <c r="H54" s="21"/>
      <c r="P54" s="5">
        <f t="shared" si="5"/>
        <v>2.3939999999999999E-2</v>
      </c>
    </row>
    <row r="55" spans="1:16" x14ac:dyDescent="0.2">
      <c r="A55" s="21">
        <v>40</v>
      </c>
      <c r="B55" s="21">
        <v>0.25119999999999998</v>
      </c>
      <c r="C55" s="21">
        <v>10870</v>
      </c>
      <c r="D55" s="21">
        <v>80.06</v>
      </c>
      <c r="E55" s="22"/>
      <c r="F55" s="21"/>
      <c r="G55" s="21"/>
      <c r="H55" s="21"/>
      <c r="P55" s="5">
        <f t="shared" si="5"/>
        <v>3.0143999999999997E-2</v>
      </c>
    </row>
    <row r="56" spans="1:16" x14ac:dyDescent="0.2">
      <c r="A56" s="21">
        <v>40</v>
      </c>
      <c r="B56" s="21">
        <v>0.31619999999999998</v>
      </c>
      <c r="C56" s="21">
        <v>13360</v>
      </c>
      <c r="D56" s="21">
        <v>79.209999999999994</v>
      </c>
      <c r="F56" s="21"/>
      <c r="G56" s="21"/>
      <c r="H56" s="21"/>
      <c r="P56" s="5">
        <f t="shared" si="5"/>
        <v>3.7943999999999999E-2</v>
      </c>
    </row>
    <row r="57" spans="1:16" x14ac:dyDescent="0.2">
      <c r="A57" s="21">
        <v>40</v>
      </c>
      <c r="B57" s="21">
        <v>0.39810000000000001</v>
      </c>
      <c r="C57" s="21">
        <v>16260</v>
      </c>
      <c r="D57" s="21">
        <v>78.8</v>
      </c>
      <c r="F57" s="21"/>
      <c r="G57" s="21"/>
      <c r="H57" s="21"/>
      <c r="P57" s="5">
        <f t="shared" si="5"/>
        <v>4.7772000000000002E-2</v>
      </c>
    </row>
    <row r="58" spans="1:16" x14ac:dyDescent="0.2">
      <c r="A58" s="21">
        <v>40</v>
      </c>
      <c r="B58" s="21">
        <v>0.50119999999999998</v>
      </c>
      <c r="C58" s="21">
        <v>19860</v>
      </c>
      <c r="D58" s="21">
        <v>78.36</v>
      </c>
      <c r="F58" s="21"/>
      <c r="G58" s="21"/>
      <c r="H58" s="21"/>
      <c r="P58" s="5">
        <f t="shared" si="5"/>
        <v>6.0143999999999996E-2</v>
      </c>
    </row>
    <row r="59" spans="1:16" x14ac:dyDescent="0.2">
      <c r="A59" s="21">
        <v>40</v>
      </c>
      <c r="B59" s="21">
        <v>0.63100000000000001</v>
      </c>
      <c r="C59" s="21">
        <v>24420</v>
      </c>
      <c r="D59" s="21">
        <v>77.58</v>
      </c>
      <c r="F59" s="21"/>
      <c r="G59" s="21"/>
      <c r="H59" s="21"/>
      <c r="P59" s="5">
        <f t="shared" si="5"/>
        <v>7.5719999999999996E-2</v>
      </c>
    </row>
    <row r="60" spans="1:16" x14ac:dyDescent="0.2">
      <c r="A60" s="21">
        <v>40</v>
      </c>
      <c r="B60" s="21">
        <v>0.79430000000000001</v>
      </c>
      <c r="C60" s="21">
        <v>29600</v>
      </c>
      <c r="D60" s="21">
        <v>77.27</v>
      </c>
      <c r="F60" s="21"/>
      <c r="G60" s="21"/>
      <c r="H60" s="21"/>
      <c r="P60" s="5">
        <f t="shared" si="5"/>
        <v>9.5315999999999998E-2</v>
      </c>
    </row>
    <row r="61" spans="1:16" x14ac:dyDescent="0.2">
      <c r="A61" s="21">
        <v>40</v>
      </c>
      <c r="B61" s="21">
        <v>1</v>
      </c>
      <c r="C61" s="21">
        <v>36020</v>
      </c>
      <c r="D61" s="21">
        <v>76.69</v>
      </c>
      <c r="F61" s="21"/>
      <c r="G61" s="21"/>
      <c r="H61" s="21"/>
      <c r="P61" s="5">
        <f t="shared" si="5"/>
        <v>0.12</v>
      </c>
    </row>
    <row r="62" spans="1:16" x14ac:dyDescent="0.2">
      <c r="A62" s="21">
        <v>40</v>
      </c>
      <c r="B62" s="21">
        <v>1.2589999999999999</v>
      </c>
      <c r="C62" s="21">
        <v>43850</v>
      </c>
      <c r="D62" s="21">
        <v>76.14</v>
      </c>
      <c r="F62" s="21"/>
      <c r="G62" s="21"/>
      <c r="H62" s="21"/>
      <c r="P62" s="5">
        <f t="shared" si="5"/>
        <v>0.15107999999999999</v>
      </c>
    </row>
    <row r="63" spans="1:16" x14ac:dyDescent="0.2">
      <c r="A63" s="21">
        <v>40</v>
      </c>
      <c r="B63" s="21">
        <v>1.585</v>
      </c>
      <c r="C63" s="21">
        <v>52980</v>
      </c>
      <c r="D63" s="21">
        <v>76.02</v>
      </c>
      <c r="F63" s="21"/>
      <c r="G63" s="21"/>
      <c r="H63" s="21"/>
      <c r="P63" s="5">
        <f t="shared" si="5"/>
        <v>0.19019999999999998</v>
      </c>
    </row>
    <row r="64" spans="1:16" x14ac:dyDescent="0.2">
      <c r="A64" s="21">
        <v>40</v>
      </c>
      <c r="B64" s="21">
        <v>1.9950000000000001</v>
      </c>
      <c r="C64" s="21">
        <v>64650</v>
      </c>
      <c r="D64" s="21">
        <v>75.73</v>
      </c>
      <c r="F64" s="21"/>
      <c r="G64" s="21"/>
      <c r="H64" s="21"/>
      <c r="P64" s="5">
        <f t="shared" si="5"/>
        <v>0.2394</v>
      </c>
    </row>
    <row r="65" spans="1:16" x14ac:dyDescent="0.2">
      <c r="A65" s="21">
        <v>40</v>
      </c>
      <c r="B65" s="21">
        <v>2.512</v>
      </c>
      <c r="C65" s="21">
        <v>78100</v>
      </c>
      <c r="D65" s="21">
        <v>75.3</v>
      </c>
      <c r="F65" s="21"/>
      <c r="G65" s="21"/>
      <c r="H65" s="21"/>
      <c r="P65" s="5">
        <f t="shared" si="5"/>
        <v>0.30143999999999999</v>
      </c>
    </row>
    <row r="66" spans="1:16" x14ac:dyDescent="0.2">
      <c r="A66" s="21">
        <v>40</v>
      </c>
      <c r="B66" s="21">
        <v>3.1619999999999999</v>
      </c>
      <c r="C66" s="21">
        <v>94120</v>
      </c>
      <c r="D66" s="21">
        <v>74.680000000000007</v>
      </c>
      <c r="F66" s="21"/>
      <c r="G66" s="21"/>
      <c r="H66" s="21"/>
      <c r="P66" s="5">
        <f t="shared" si="5"/>
        <v>0.37944</v>
      </c>
    </row>
    <row r="67" spans="1:16" x14ac:dyDescent="0.2">
      <c r="A67" s="21">
        <v>40</v>
      </c>
      <c r="B67" s="21">
        <v>3.9809999999999999</v>
      </c>
      <c r="C67" s="22">
        <v>114000</v>
      </c>
      <c r="D67" s="21">
        <v>74.569999999999993</v>
      </c>
      <c r="F67" s="21"/>
      <c r="G67" s="21"/>
      <c r="H67" s="21"/>
      <c r="P67" s="5">
        <f t="shared" si="5"/>
        <v>0.47771999999999998</v>
      </c>
    </row>
    <row r="68" spans="1:16" x14ac:dyDescent="0.2">
      <c r="A68" s="21">
        <v>40</v>
      </c>
      <c r="B68" s="21">
        <v>5.0119999999999996</v>
      </c>
      <c r="C68" s="22">
        <v>137600</v>
      </c>
      <c r="D68" s="21">
        <v>74.19</v>
      </c>
      <c r="F68" s="21"/>
      <c r="G68" s="21"/>
      <c r="H68" s="21"/>
      <c r="P68" s="5">
        <f t="shared" si="5"/>
        <v>0.60143999999999997</v>
      </c>
    </row>
    <row r="69" spans="1:16" x14ac:dyDescent="0.2">
      <c r="A69" s="21">
        <v>40</v>
      </c>
      <c r="B69" s="21">
        <v>6.31</v>
      </c>
      <c r="C69" s="22">
        <v>166900</v>
      </c>
      <c r="D69" s="21">
        <v>74.03</v>
      </c>
      <c r="F69" s="21"/>
      <c r="G69" s="21"/>
      <c r="H69" s="21"/>
      <c r="P69" s="5">
        <f t="shared" si="5"/>
        <v>0.75719999999999987</v>
      </c>
    </row>
    <row r="70" spans="1:16" x14ac:dyDescent="0.2">
      <c r="A70" s="21">
        <v>40</v>
      </c>
      <c r="B70" s="21">
        <v>7.9429999999999996</v>
      </c>
      <c r="C70" s="22">
        <v>202500</v>
      </c>
      <c r="D70" s="21">
        <v>73.87</v>
      </c>
      <c r="F70" s="21"/>
      <c r="G70" s="21"/>
      <c r="H70" s="21"/>
      <c r="P70" s="5">
        <f t="shared" si="5"/>
        <v>0.9531599999999999</v>
      </c>
    </row>
    <row r="71" spans="1:16" x14ac:dyDescent="0.2">
      <c r="A71" s="21">
        <v>40</v>
      </c>
      <c r="B71" s="21">
        <v>10</v>
      </c>
      <c r="C71" s="22">
        <v>242300</v>
      </c>
      <c r="D71" s="21">
        <v>73.62</v>
      </c>
      <c r="F71" s="21"/>
      <c r="G71" s="21"/>
      <c r="H71" s="21"/>
      <c r="P71" s="5">
        <f t="shared" si="5"/>
        <v>1.2</v>
      </c>
    </row>
    <row r="72" spans="1:16" x14ac:dyDescent="0.2">
      <c r="A72" s="21">
        <v>40</v>
      </c>
      <c r="B72" s="21">
        <v>12.59</v>
      </c>
      <c r="C72" s="22">
        <v>292200</v>
      </c>
      <c r="D72" s="21">
        <v>72.930000000000007</v>
      </c>
      <c r="F72" s="21"/>
      <c r="G72" s="21"/>
      <c r="H72" s="21"/>
      <c r="P72" s="5">
        <f t="shared" si="5"/>
        <v>1.5107999999999999</v>
      </c>
    </row>
    <row r="73" spans="1:16" x14ac:dyDescent="0.2">
      <c r="A73" s="21">
        <v>40</v>
      </c>
      <c r="B73" s="21">
        <v>15.85</v>
      </c>
      <c r="C73" s="22">
        <v>353100</v>
      </c>
      <c r="D73" s="21">
        <v>72.59</v>
      </c>
      <c r="F73" s="21"/>
      <c r="G73" s="21"/>
      <c r="H73" s="21"/>
      <c r="P73" s="5">
        <f t="shared" si="5"/>
        <v>1.9019999999999999</v>
      </c>
    </row>
    <row r="74" spans="1:16" x14ac:dyDescent="0.2">
      <c r="A74" s="21">
        <v>40</v>
      </c>
      <c r="B74" s="21">
        <v>19.95</v>
      </c>
      <c r="C74" s="22">
        <v>424000</v>
      </c>
      <c r="D74" s="21">
        <v>72.12</v>
      </c>
      <c r="F74" s="21"/>
      <c r="G74" s="21"/>
      <c r="H74" s="21"/>
      <c r="P74" s="5">
        <f t="shared" si="5"/>
        <v>2.3939999999999997</v>
      </c>
    </row>
    <row r="75" spans="1:16" x14ac:dyDescent="0.2">
      <c r="A75" s="21">
        <v>40</v>
      </c>
      <c r="B75" s="21">
        <v>25.12</v>
      </c>
      <c r="C75" s="22">
        <v>511000</v>
      </c>
      <c r="D75" s="21">
        <v>71.78</v>
      </c>
      <c r="F75" s="21"/>
      <c r="G75" s="21"/>
      <c r="H75" s="21"/>
      <c r="P75" s="5">
        <f t="shared" si="5"/>
        <v>3.0144000000000002</v>
      </c>
    </row>
    <row r="76" spans="1:16" x14ac:dyDescent="0.2">
      <c r="A76" s="21">
        <v>40</v>
      </c>
      <c r="B76" s="21">
        <v>31.62</v>
      </c>
      <c r="C76" s="22">
        <v>614500</v>
      </c>
      <c r="D76" s="21">
        <v>71.27</v>
      </c>
      <c r="F76" s="21"/>
      <c r="G76" s="21"/>
      <c r="H76" s="21"/>
      <c r="P76" s="5">
        <f t="shared" si="5"/>
        <v>3.7944</v>
      </c>
    </row>
    <row r="77" spans="1:16" x14ac:dyDescent="0.2">
      <c r="A77" s="21">
        <v>40</v>
      </c>
      <c r="B77" s="21">
        <v>39.81</v>
      </c>
      <c r="C77" s="22">
        <v>737300</v>
      </c>
      <c r="D77" s="21">
        <v>70.72</v>
      </c>
      <c r="F77" s="21"/>
      <c r="G77" s="21"/>
      <c r="H77" s="21"/>
      <c r="P77" s="5">
        <f t="shared" si="5"/>
        <v>4.7771999999999997</v>
      </c>
    </row>
    <row r="78" spans="1:16" x14ac:dyDescent="0.2">
      <c r="A78" s="21">
        <v>40</v>
      </c>
      <c r="B78" s="21">
        <v>50</v>
      </c>
      <c r="C78" s="22">
        <v>873800</v>
      </c>
      <c r="D78" s="21">
        <v>69.64</v>
      </c>
      <c r="F78" s="21"/>
      <c r="G78" s="21"/>
      <c r="H78" s="21"/>
      <c r="P78" s="5">
        <f t="shared" si="5"/>
        <v>6</v>
      </c>
    </row>
    <row r="79" spans="1:16" x14ac:dyDescent="0.2">
      <c r="A79" s="21">
        <v>50</v>
      </c>
      <c r="B79" s="21">
        <v>0.01</v>
      </c>
      <c r="C79" s="21">
        <v>86.77</v>
      </c>
      <c r="D79" s="21">
        <v>87.73</v>
      </c>
      <c r="F79" s="21"/>
      <c r="G79" s="21"/>
      <c r="H79" s="21"/>
      <c r="P79" s="5">
        <f>B79*$S$4</f>
        <v>2.0000000000000001E-4</v>
      </c>
    </row>
    <row r="80" spans="1:16" x14ac:dyDescent="0.2">
      <c r="A80" s="21">
        <v>50</v>
      </c>
      <c r="B80" s="21">
        <v>1.259E-2</v>
      </c>
      <c r="C80" s="21">
        <v>108.5</v>
      </c>
      <c r="D80" s="21">
        <v>87.65</v>
      </c>
      <c r="F80" s="21"/>
      <c r="G80" s="21"/>
      <c r="H80" s="21"/>
      <c r="P80" s="5">
        <f t="shared" ref="P80:P116" si="6">B80*$S$4</f>
        <v>2.5179999999999999E-4</v>
      </c>
    </row>
    <row r="81" spans="1:16" x14ac:dyDescent="0.2">
      <c r="A81" s="21">
        <v>50</v>
      </c>
      <c r="B81" s="21">
        <v>1.585E-2</v>
      </c>
      <c r="C81" s="21">
        <v>135.30000000000001</v>
      </c>
      <c r="D81" s="21">
        <v>87.64</v>
      </c>
      <c r="F81" s="21"/>
      <c r="G81" s="21"/>
      <c r="H81" s="21"/>
      <c r="P81" s="5">
        <f t="shared" si="6"/>
        <v>3.1700000000000001E-4</v>
      </c>
    </row>
    <row r="82" spans="1:16" x14ac:dyDescent="0.2">
      <c r="A82" s="21">
        <v>50</v>
      </c>
      <c r="B82" s="21">
        <v>1.9949999999999999E-2</v>
      </c>
      <c r="C82" s="21">
        <v>169</v>
      </c>
      <c r="D82" s="21">
        <v>87.53</v>
      </c>
      <c r="F82" s="21"/>
      <c r="G82" s="21"/>
      <c r="H82" s="21"/>
      <c r="P82" s="5">
        <f t="shared" si="6"/>
        <v>3.9899999999999999E-4</v>
      </c>
    </row>
    <row r="83" spans="1:16" x14ac:dyDescent="0.2">
      <c r="A83" s="21">
        <v>50</v>
      </c>
      <c r="B83" s="21">
        <v>2.512E-2</v>
      </c>
      <c r="C83" s="21">
        <v>211.3</v>
      </c>
      <c r="D83" s="21">
        <v>87.42</v>
      </c>
      <c r="F83" s="21"/>
      <c r="G83" s="21"/>
      <c r="H83" s="21"/>
      <c r="P83" s="5">
        <f t="shared" si="6"/>
        <v>5.0239999999999996E-4</v>
      </c>
    </row>
    <row r="84" spans="1:16" x14ac:dyDescent="0.2">
      <c r="A84" s="21">
        <v>50</v>
      </c>
      <c r="B84" s="21">
        <v>3.1620000000000002E-2</v>
      </c>
      <c r="C84" s="21">
        <v>263.8</v>
      </c>
      <c r="D84" s="21">
        <v>87.29</v>
      </c>
      <c r="F84" s="21"/>
      <c r="G84" s="21"/>
      <c r="H84" s="21"/>
      <c r="P84" s="5">
        <f t="shared" si="6"/>
        <v>6.3240000000000008E-4</v>
      </c>
    </row>
    <row r="85" spans="1:16" x14ac:dyDescent="0.2">
      <c r="A85" s="21">
        <v>50</v>
      </c>
      <c r="B85" s="21">
        <v>3.9809999999999998E-2</v>
      </c>
      <c r="C85" s="21">
        <v>328.8</v>
      </c>
      <c r="D85" s="21">
        <v>87.15</v>
      </c>
      <c r="F85" s="21"/>
      <c r="G85" s="21"/>
      <c r="H85" s="21"/>
      <c r="P85" s="5">
        <f t="shared" si="6"/>
        <v>7.9619999999999995E-4</v>
      </c>
    </row>
    <row r="86" spans="1:16" x14ac:dyDescent="0.2">
      <c r="A86" s="21">
        <v>50</v>
      </c>
      <c r="B86" s="21">
        <v>5.0119999999999998E-2</v>
      </c>
      <c r="C86" s="21">
        <v>410.5</v>
      </c>
      <c r="D86" s="21">
        <v>87.14</v>
      </c>
      <c r="F86" s="21"/>
      <c r="G86" s="21"/>
      <c r="H86" s="21"/>
      <c r="P86" s="5">
        <f t="shared" si="6"/>
        <v>1.0024000000000001E-3</v>
      </c>
    </row>
    <row r="87" spans="1:16" x14ac:dyDescent="0.2">
      <c r="A87" s="21">
        <v>50</v>
      </c>
      <c r="B87" s="21">
        <v>6.3100000000000003E-2</v>
      </c>
      <c r="C87" s="21">
        <v>512.6</v>
      </c>
      <c r="D87" s="21">
        <v>87.3</v>
      </c>
      <c r="F87" s="21"/>
      <c r="G87" s="21"/>
      <c r="H87" s="21"/>
      <c r="P87" s="5">
        <f t="shared" si="6"/>
        <v>1.2620000000000001E-3</v>
      </c>
    </row>
    <row r="88" spans="1:16" x14ac:dyDescent="0.2">
      <c r="A88" s="21">
        <v>50</v>
      </c>
      <c r="B88" s="21">
        <v>7.9430000000000001E-2</v>
      </c>
      <c r="C88" s="21">
        <v>643.4</v>
      </c>
      <c r="D88" s="21">
        <v>87.17</v>
      </c>
      <c r="F88" s="21"/>
      <c r="G88" s="21"/>
      <c r="H88" s="21"/>
      <c r="P88" s="5">
        <f t="shared" si="6"/>
        <v>1.5886000000000001E-3</v>
      </c>
    </row>
    <row r="89" spans="1:16" x14ac:dyDescent="0.2">
      <c r="A89" s="21">
        <v>50</v>
      </c>
      <c r="B89" s="21">
        <v>0.1</v>
      </c>
      <c r="C89" s="21">
        <v>802.4</v>
      </c>
      <c r="D89" s="21">
        <v>86.52</v>
      </c>
      <c r="F89" s="21"/>
      <c r="G89" s="21"/>
      <c r="H89" s="21"/>
      <c r="P89" s="5">
        <f t="shared" si="6"/>
        <v>2E-3</v>
      </c>
    </row>
    <row r="90" spans="1:16" x14ac:dyDescent="0.2">
      <c r="A90" s="21">
        <v>50</v>
      </c>
      <c r="B90" s="21">
        <v>0.12590000000000001</v>
      </c>
      <c r="C90" s="21">
        <v>992.6</v>
      </c>
      <c r="D90" s="21">
        <v>86.25</v>
      </c>
      <c r="E90" s="22"/>
      <c r="F90" s="21"/>
      <c r="G90" s="21"/>
      <c r="H90" s="21"/>
      <c r="P90" s="5">
        <f t="shared" si="6"/>
        <v>2.5180000000000003E-3</v>
      </c>
    </row>
    <row r="91" spans="1:16" x14ac:dyDescent="0.2">
      <c r="A91" s="21">
        <v>50</v>
      </c>
      <c r="B91" s="21">
        <v>0.1585</v>
      </c>
      <c r="C91" s="21">
        <v>1247</v>
      </c>
      <c r="D91" s="21">
        <v>85.68</v>
      </c>
      <c r="F91" s="21"/>
      <c r="G91" s="21"/>
      <c r="H91" s="21"/>
      <c r="P91" s="5">
        <f t="shared" si="6"/>
        <v>3.1700000000000001E-3</v>
      </c>
    </row>
    <row r="92" spans="1:16" x14ac:dyDescent="0.2">
      <c r="A92" s="21">
        <v>50</v>
      </c>
      <c r="B92" s="21">
        <v>0.19950000000000001</v>
      </c>
      <c r="C92" s="21">
        <v>1546</v>
      </c>
      <c r="D92" s="21">
        <v>85.17</v>
      </c>
      <c r="E92" s="22"/>
      <c r="F92" s="21"/>
      <c r="G92" s="21"/>
      <c r="H92" s="21"/>
      <c r="P92" s="5">
        <f t="shared" si="6"/>
        <v>3.9900000000000005E-3</v>
      </c>
    </row>
    <row r="93" spans="1:16" x14ac:dyDescent="0.2">
      <c r="A93" s="21">
        <v>50</v>
      </c>
      <c r="B93" s="21">
        <v>0.25119999999999998</v>
      </c>
      <c r="C93" s="21">
        <v>1935</v>
      </c>
      <c r="D93" s="21">
        <v>84.6</v>
      </c>
      <c r="E93" s="22"/>
      <c r="F93" s="21"/>
      <c r="G93" s="21"/>
      <c r="H93" s="21"/>
      <c r="P93" s="5">
        <f t="shared" si="6"/>
        <v>5.0239999999999998E-3</v>
      </c>
    </row>
    <row r="94" spans="1:16" x14ac:dyDescent="0.2">
      <c r="A94" s="21">
        <v>50</v>
      </c>
      <c r="B94" s="21">
        <v>0.31619999999999998</v>
      </c>
      <c r="C94" s="21">
        <v>2396</v>
      </c>
      <c r="D94" s="21">
        <v>84.33</v>
      </c>
      <c r="E94" s="22"/>
      <c r="F94" s="21"/>
      <c r="G94" s="21"/>
      <c r="H94" s="21"/>
      <c r="P94" s="5">
        <f t="shared" si="6"/>
        <v>6.3239999999999998E-3</v>
      </c>
    </row>
    <row r="95" spans="1:16" x14ac:dyDescent="0.2">
      <c r="A95" s="21">
        <v>50</v>
      </c>
      <c r="B95" s="21">
        <v>0.39810000000000001</v>
      </c>
      <c r="C95" s="21">
        <v>2995</v>
      </c>
      <c r="D95" s="21">
        <v>83.64</v>
      </c>
      <c r="E95" s="22"/>
      <c r="F95" s="21"/>
      <c r="G95" s="21"/>
      <c r="H95" s="21"/>
      <c r="P95" s="5">
        <f t="shared" si="6"/>
        <v>7.9620000000000003E-3</v>
      </c>
    </row>
    <row r="96" spans="1:16" x14ac:dyDescent="0.2">
      <c r="A96" s="21">
        <v>50</v>
      </c>
      <c r="B96" s="21">
        <v>0.50119999999999998</v>
      </c>
      <c r="C96" s="21">
        <v>3708</v>
      </c>
      <c r="D96" s="21">
        <v>83.21</v>
      </c>
      <c r="E96" s="22"/>
      <c r="F96" s="21"/>
      <c r="G96" s="21"/>
      <c r="H96" s="21"/>
      <c r="P96" s="5">
        <f t="shared" si="6"/>
        <v>1.0024E-2</v>
      </c>
    </row>
    <row r="97" spans="1:16" x14ac:dyDescent="0.2">
      <c r="A97" s="21">
        <v>50</v>
      </c>
      <c r="B97" s="21">
        <v>0.63100000000000001</v>
      </c>
      <c r="C97" s="21">
        <v>4532</v>
      </c>
      <c r="D97" s="21">
        <v>82.88</v>
      </c>
      <c r="E97" s="22"/>
      <c r="F97" s="21"/>
      <c r="G97" s="21"/>
      <c r="H97" s="21"/>
      <c r="P97" s="5">
        <f t="shared" si="6"/>
        <v>1.2620000000000001E-2</v>
      </c>
    </row>
    <row r="98" spans="1:16" x14ac:dyDescent="0.2">
      <c r="A98" s="21">
        <v>50</v>
      </c>
      <c r="B98" s="21">
        <v>0.79430000000000001</v>
      </c>
      <c r="C98" s="21">
        <v>5634</v>
      </c>
      <c r="D98" s="21">
        <v>82.11</v>
      </c>
      <c r="F98" s="21"/>
      <c r="G98" s="21"/>
      <c r="H98" s="21"/>
      <c r="P98" s="5">
        <f t="shared" si="6"/>
        <v>1.5886000000000001E-2</v>
      </c>
    </row>
    <row r="99" spans="1:16" x14ac:dyDescent="0.2">
      <c r="A99" s="21">
        <v>50</v>
      </c>
      <c r="B99" s="21">
        <v>1</v>
      </c>
      <c r="C99" s="21">
        <v>6943</v>
      </c>
      <c r="D99" s="21">
        <v>81.77</v>
      </c>
      <c r="F99" s="21"/>
      <c r="G99" s="21"/>
      <c r="H99" s="21"/>
      <c r="P99" s="5">
        <f t="shared" si="6"/>
        <v>0.02</v>
      </c>
    </row>
    <row r="100" spans="1:16" x14ac:dyDescent="0.2">
      <c r="A100" s="21">
        <v>50</v>
      </c>
      <c r="B100" s="21">
        <v>1.2589999999999999</v>
      </c>
      <c r="C100" s="21">
        <v>8546</v>
      </c>
      <c r="D100" s="21">
        <v>81.239999999999995</v>
      </c>
      <c r="F100" s="21"/>
      <c r="G100" s="21"/>
      <c r="H100" s="21"/>
      <c r="P100" s="5">
        <f t="shared" si="6"/>
        <v>2.5179999999999998E-2</v>
      </c>
    </row>
    <row r="101" spans="1:16" x14ac:dyDescent="0.2">
      <c r="A101" s="21">
        <v>50</v>
      </c>
      <c r="B101" s="21">
        <v>1.585</v>
      </c>
      <c r="C101" s="21">
        <v>10570</v>
      </c>
      <c r="D101" s="21">
        <v>80.47</v>
      </c>
      <c r="F101" s="21"/>
      <c r="G101" s="21"/>
      <c r="H101" s="21"/>
      <c r="P101" s="5">
        <f t="shared" si="6"/>
        <v>3.1699999999999999E-2</v>
      </c>
    </row>
    <row r="102" spans="1:16" x14ac:dyDescent="0.2">
      <c r="A102" s="21">
        <v>50</v>
      </c>
      <c r="B102" s="21">
        <v>1.9950000000000001</v>
      </c>
      <c r="C102" s="21">
        <v>12950</v>
      </c>
      <c r="D102" s="21">
        <v>80.010000000000005</v>
      </c>
      <c r="F102" s="21"/>
      <c r="G102" s="21"/>
      <c r="H102" s="21"/>
      <c r="P102" s="5">
        <f t="shared" si="6"/>
        <v>3.9900000000000005E-2</v>
      </c>
    </row>
    <row r="103" spans="1:16" x14ac:dyDescent="0.2">
      <c r="A103" s="21">
        <v>50</v>
      </c>
      <c r="B103" s="21">
        <v>2.512</v>
      </c>
      <c r="C103" s="21">
        <v>15730</v>
      </c>
      <c r="D103" s="21">
        <v>79.25</v>
      </c>
      <c r="F103" s="21"/>
      <c r="G103" s="21"/>
      <c r="H103" s="21"/>
      <c r="P103" s="5">
        <f t="shared" si="6"/>
        <v>5.024E-2</v>
      </c>
    </row>
    <row r="104" spans="1:16" x14ac:dyDescent="0.2">
      <c r="A104" s="21">
        <v>50</v>
      </c>
      <c r="B104" s="21">
        <v>3.1619999999999999</v>
      </c>
      <c r="C104" s="21">
        <v>19350</v>
      </c>
      <c r="D104" s="21">
        <v>79.05</v>
      </c>
      <c r="F104" s="21"/>
      <c r="G104" s="21"/>
      <c r="H104" s="21"/>
      <c r="P104" s="5">
        <f t="shared" si="6"/>
        <v>6.3240000000000005E-2</v>
      </c>
    </row>
    <row r="105" spans="1:16" x14ac:dyDescent="0.2">
      <c r="A105" s="21">
        <v>50</v>
      </c>
      <c r="B105" s="21">
        <v>3.9809999999999999</v>
      </c>
      <c r="C105" s="21">
        <v>23560</v>
      </c>
      <c r="D105" s="21">
        <v>78.599999999999994</v>
      </c>
      <c r="F105" s="21"/>
      <c r="G105" s="21"/>
      <c r="H105" s="21"/>
      <c r="P105" s="5">
        <f t="shared" si="6"/>
        <v>7.9619999999999996E-2</v>
      </c>
    </row>
    <row r="106" spans="1:16" x14ac:dyDescent="0.2">
      <c r="A106" s="21">
        <v>50</v>
      </c>
      <c r="B106" s="21">
        <v>5.0119999999999996</v>
      </c>
      <c r="C106" s="21">
        <v>28960</v>
      </c>
      <c r="D106" s="21">
        <v>78.47</v>
      </c>
      <c r="F106" s="21"/>
      <c r="G106" s="21"/>
      <c r="H106" s="21"/>
      <c r="P106" s="5">
        <f t="shared" si="6"/>
        <v>0.10024</v>
      </c>
    </row>
    <row r="107" spans="1:16" x14ac:dyDescent="0.2">
      <c r="A107" s="21">
        <v>50</v>
      </c>
      <c r="B107" s="21">
        <v>6.31</v>
      </c>
      <c r="C107" s="21">
        <v>35180</v>
      </c>
      <c r="D107" s="21">
        <v>77.62</v>
      </c>
      <c r="F107" s="21"/>
      <c r="G107" s="21"/>
      <c r="H107" s="21"/>
      <c r="P107" s="5">
        <f t="shared" si="6"/>
        <v>0.12620000000000001</v>
      </c>
    </row>
    <row r="108" spans="1:16" x14ac:dyDescent="0.2">
      <c r="A108" s="21">
        <v>50</v>
      </c>
      <c r="B108" s="21">
        <v>7.9429999999999996</v>
      </c>
      <c r="C108" s="21">
        <v>42830</v>
      </c>
      <c r="D108" s="21">
        <v>77.38</v>
      </c>
      <c r="F108" s="21"/>
      <c r="G108" s="21"/>
      <c r="H108" s="21"/>
      <c r="P108" s="5">
        <f t="shared" si="6"/>
        <v>0.15886</v>
      </c>
    </row>
    <row r="109" spans="1:16" x14ac:dyDescent="0.2">
      <c r="A109" s="21">
        <v>50</v>
      </c>
      <c r="B109" s="21">
        <v>10</v>
      </c>
      <c r="C109" s="21">
        <v>51980</v>
      </c>
      <c r="D109" s="21">
        <v>77.16</v>
      </c>
      <c r="F109" s="21"/>
      <c r="G109" s="21"/>
      <c r="H109" s="21"/>
      <c r="P109" s="5">
        <f t="shared" si="6"/>
        <v>0.2</v>
      </c>
    </row>
    <row r="110" spans="1:16" x14ac:dyDescent="0.2">
      <c r="A110" s="21">
        <v>50</v>
      </c>
      <c r="B110" s="21">
        <v>12.59</v>
      </c>
      <c r="C110" s="21">
        <v>63320</v>
      </c>
      <c r="D110" s="21">
        <v>76.55</v>
      </c>
      <c r="F110" s="21"/>
      <c r="G110" s="21"/>
      <c r="H110" s="21"/>
      <c r="P110" s="5">
        <f t="shared" si="6"/>
        <v>0.25180000000000002</v>
      </c>
    </row>
    <row r="111" spans="1:16" x14ac:dyDescent="0.2">
      <c r="A111" s="21">
        <v>50</v>
      </c>
      <c r="B111" s="21">
        <v>15.85</v>
      </c>
      <c r="C111" s="21">
        <v>76970</v>
      </c>
      <c r="D111" s="21">
        <v>76.2</v>
      </c>
      <c r="F111" s="21"/>
      <c r="G111" s="21"/>
      <c r="H111" s="21"/>
      <c r="P111" s="5">
        <f t="shared" si="6"/>
        <v>0.317</v>
      </c>
    </row>
    <row r="112" spans="1:16" x14ac:dyDescent="0.2">
      <c r="A112" s="21">
        <v>50</v>
      </c>
      <c r="B112" s="21">
        <v>19.95</v>
      </c>
      <c r="C112" s="21">
        <v>93470</v>
      </c>
      <c r="D112" s="21">
        <v>76.02</v>
      </c>
      <c r="F112" s="21"/>
      <c r="G112" s="21"/>
      <c r="H112" s="21"/>
      <c r="P112" s="5">
        <f t="shared" si="6"/>
        <v>0.39900000000000002</v>
      </c>
    </row>
    <row r="113" spans="1:16" x14ac:dyDescent="0.2">
      <c r="A113" s="21">
        <v>50</v>
      </c>
      <c r="B113" s="21">
        <v>25.12</v>
      </c>
      <c r="C113" s="22">
        <v>113400</v>
      </c>
      <c r="D113" s="21">
        <v>75.52</v>
      </c>
      <c r="F113" s="21"/>
      <c r="G113" s="21"/>
      <c r="H113" s="21"/>
      <c r="P113" s="5">
        <f t="shared" si="6"/>
        <v>0.50240000000000007</v>
      </c>
    </row>
    <row r="114" spans="1:16" x14ac:dyDescent="0.2">
      <c r="A114" s="21">
        <v>50</v>
      </c>
      <c r="B114" s="21">
        <v>31.62</v>
      </c>
      <c r="C114" s="22">
        <v>137600</v>
      </c>
      <c r="D114" s="21">
        <v>75.12</v>
      </c>
      <c r="F114" s="21"/>
      <c r="G114" s="21"/>
      <c r="H114" s="21"/>
      <c r="P114" s="5">
        <f t="shared" si="6"/>
        <v>0.63240000000000007</v>
      </c>
    </row>
    <row r="115" spans="1:16" x14ac:dyDescent="0.2">
      <c r="A115" s="21">
        <v>50</v>
      </c>
      <c r="B115" s="21">
        <v>39.81</v>
      </c>
      <c r="C115" s="22">
        <v>166800</v>
      </c>
      <c r="D115" s="21">
        <v>74.819999999999993</v>
      </c>
      <c r="F115" s="21"/>
      <c r="G115" s="21"/>
      <c r="H115" s="21"/>
      <c r="P115" s="5">
        <f t="shared" si="6"/>
        <v>0.79620000000000002</v>
      </c>
    </row>
    <row r="116" spans="1:16" x14ac:dyDescent="0.2">
      <c r="A116" s="21">
        <v>50</v>
      </c>
      <c r="B116" s="21">
        <v>50</v>
      </c>
      <c r="C116" s="22">
        <v>201500</v>
      </c>
      <c r="D116" s="21">
        <v>74.290000000000006</v>
      </c>
      <c r="F116" s="21"/>
      <c r="G116" s="21"/>
      <c r="H116" s="21"/>
      <c r="P116" s="5">
        <f t="shared" si="6"/>
        <v>1</v>
      </c>
    </row>
    <row r="117" spans="1:16" x14ac:dyDescent="0.2">
      <c r="A117" s="21">
        <v>60</v>
      </c>
      <c r="B117" s="21">
        <v>0.01</v>
      </c>
      <c r="C117" s="21">
        <v>17.29</v>
      </c>
      <c r="D117" s="21">
        <v>88.5</v>
      </c>
      <c r="F117" s="21"/>
      <c r="G117" s="21"/>
      <c r="H117" s="21"/>
      <c r="P117" s="5">
        <f>B117*$S$5</f>
        <v>4.0000000000000003E-5</v>
      </c>
    </row>
    <row r="118" spans="1:16" x14ac:dyDescent="0.2">
      <c r="A118" s="21">
        <v>60</v>
      </c>
      <c r="B118" s="21">
        <v>1.259E-2</v>
      </c>
      <c r="C118" s="21">
        <v>22.15</v>
      </c>
      <c r="D118" s="21">
        <v>88.07</v>
      </c>
      <c r="F118" s="21"/>
      <c r="G118" s="21"/>
      <c r="H118" s="21"/>
      <c r="P118" s="5">
        <f t="shared" ref="P118:P154" si="7">B118*$S$5</f>
        <v>5.0360000000000006E-5</v>
      </c>
    </row>
    <row r="119" spans="1:16" x14ac:dyDescent="0.2">
      <c r="A119" s="21">
        <v>60</v>
      </c>
      <c r="B119" s="21">
        <v>1.585E-2</v>
      </c>
      <c r="C119" s="21">
        <v>27.22</v>
      </c>
      <c r="D119" s="21">
        <v>88.29</v>
      </c>
      <c r="F119" s="21"/>
      <c r="G119" s="21"/>
      <c r="H119" s="21"/>
      <c r="P119" s="5">
        <f t="shared" si="7"/>
        <v>6.3399999999999996E-5</v>
      </c>
    </row>
    <row r="120" spans="1:16" x14ac:dyDescent="0.2">
      <c r="A120" s="21">
        <v>60</v>
      </c>
      <c r="B120" s="21">
        <v>1.9949999999999999E-2</v>
      </c>
      <c r="C120" s="21">
        <v>33.78</v>
      </c>
      <c r="D120" s="21">
        <v>87.94</v>
      </c>
      <c r="F120" s="21"/>
      <c r="G120" s="21"/>
      <c r="H120" s="21"/>
      <c r="P120" s="5">
        <f t="shared" si="7"/>
        <v>7.9800000000000002E-5</v>
      </c>
    </row>
    <row r="121" spans="1:16" x14ac:dyDescent="0.2">
      <c r="A121" s="21">
        <v>60</v>
      </c>
      <c r="B121" s="21">
        <v>2.512E-2</v>
      </c>
      <c r="C121" s="21">
        <v>42.33</v>
      </c>
      <c r="D121" s="21">
        <v>87.95</v>
      </c>
      <c r="F121" s="21"/>
      <c r="G121" s="21"/>
      <c r="H121" s="21"/>
      <c r="P121" s="5">
        <f t="shared" si="7"/>
        <v>1.0048E-4</v>
      </c>
    </row>
    <row r="122" spans="1:16" x14ac:dyDescent="0.2">
      <c r="A122" s="21">
        <v>60</v>
      </c>
      <c r="B122" s="21">
        <v>3.1620000000000002E-2</v>
      </c>
      <c r="C122" s="21">
        <v>52.79</v>
      </c>
      <c r="D122" s="21">
        <v>87.95</v>
      </c>
      <c r="F122" s="21"/>
      <c r="G122" s="21"/>
      <c r="H122" s="21"/>
      <c r="P122" s="5">
        <f t="shared" si="7"/>
        <v>1.2648000000000002E-4</v>
      </c>
    </row>
    <row r="123" spans="1:16" x14ac:dyDescent="0.2">
      <c r="A123" s="21">
        <v>60</v>
      </c>
      <c r="B123" s="21">
        <v>3.9809999999999998E-2</v>
      </c>
      <c r="C123" s="21">
        <v>66.14</v>
      </c>
      <c r="D123" s="21">
        <v>88.15</v>
      </c>
      <c r="F123" s="21"/>
      <c r="G123" s="21"/>
      <c r="H123" s="21"/>
      <c r="P123" s="5">
        <f t="shared" si="7"/>
        <v>1.5924E-4</v>
      </c>
    </row>
    <row r="124" spans="1:16" x14ac:dyDescent="0.2">
      <c r="A124" s="21">
        <v>60</v>
      </c>
      <c r="B124" s="21">
        <v>5.0119999999999998E-2</v>
      </c>
      <c r="C124" s="21">
        <v>82.43</v>
      </c>
      <c r="D124" s="21">
        <v>88.21</v>
      </c>
      <c r="E124" s="22"/>
      <c r="F124" s="21"/>
      <c r="G124" s="21"/>
      <c r="H124" s="21"/>
      <c r="P124" s="5">
        <f t="shared" si="7"/>
        <v>2.0048E-4</v>
      </c>
    </row>
    <row r="125" spans="1:16" x14ac:dyDescent="0.2">
      <c r="A125" s="21">
        <v>60</v>
      </c>
      <c r="B125" s="21">
        <v>6.3100000000000003E-2</v>
      </c>
      <c r="C125" s="21">
        <v>103.6</v>
      </c>
      <c r="D125" s="21">
        <v>88.43</v>
      </c>
      <c r="E125" s="22"/>
      <c r="F125" s="21"/>
      <c r="G125" s="21"/>
      <c r="H125" s="21"/>
      <c r="P125" s="5">
        <f t="shared" si="7"/>
        <v>2.5240000000000001E-4</v>
      </c>
    </row>
    <row r="126" spans="1:16" x14ac:dyDescent="0.2">
      <c r="A126" s="21">
        <v>60</v>
      </c>
      <c r="B126" s="21">
        <v>7.9430000000000001E-2</v>
      </c>
      <c r="C126" s="21">
        <v>130</v>
      </c>
      <c r="D126" s="21">
        <v>88.35</v>
      </c>
      <c r="E126" s="22"/>
      <c r="F126" s="21"/>
      <c r="G126" s="21"/>
      <c r="H126" s="21"/>
      <c r="P126" s="5">
        <f t="shared" si="7"/>
        <v>3.1772000000000001E-4</v>
      </c>
    </row>
    <row r="127" spans="1:16" x14ac:dyDescent="0.2">
      <c r="A127" s="21">
        <v>60</v>
      </c>
      <c r="B127" s="21">
        <v>0.1</v>
      </c>
      <c r="C127" s="21">
        <v>162.5</v>
      </c>
      <c r="D127" s="21">
        <v>88.09</v>
      </c>
      <c r="E127" s="22"/>
      <c r="F127" s="21"/>
      <c r="G127" s="21"/>
      <c r="H127" s="21"/>
      <c r="P127" s="5">
        <f t="shared" si="7"/>
        <v>4.0000000000000002E-4</v>
      </c>
    </row>
    <row r="128" spans="1:16" x14ac:dyDescent="0.2">
      <c r="A128" s="21">
        <v>60</v>
      </c>
      <c r="B128" s="21">
        <v>0.12590000000000001</v>
      </c>
      <c r="C128" s="21">
        <v>202.9</v>
      </c>
      <c r="D128" s="21">
        <v>88.26</v>
      </c>
      <c r="E128" s="22"/>
      <c r="F128" s="21"/>
      <c r="G128" s="21"/>
      <c r="H128" s="21"/>
      <c r="P128" s="5">
        <f t="shared" si="7"/>
        <v>5.036000000000001E-4</v>
      </c>
    </row>
    <row r="129" spans="1:16" x14ac:dyDescent="0.2">
      <c r="A129" s="21">
        <v>60</v>
      </c>
      <c r="B129" s="21">
        <v>0.1585</v>
      </c>
      <c r="C129" s="21">
        <v>255.2</v>
      </c>
      <c r="D129" s="21">
        <v>87.82</v>
      </c>
      <c r="E129" s="22"/>
      <c r="F129" s="21"/>
      <c r="G129" s="21"/>
      <c r="H129" s="21"/>
      <c r="P129" s="5">
        <f t="shared" si="7"/>
        <v>6.3400000000000001E-4</v>
      </c>
    </row>
    <row r="130" spans="1:16" x14ac:dyDescent="0.2">
      <c r="A130" s="21">
        <v>60</v>
      </c>
      <c r="B130" s="21">
        <v>0.19950000000000001</v>
      </c>
      <c r="C130" s="21">
        <v>319.39999999999998</v>
      </c>
      <c r="D130" s="21">
        <v>87.9</v>
      </c>
      <c r="E130" s="22"/>
      <c r="F130" s="21"/>
      <c r="G130" s="21"/>
      <c r="H130" s="21"/>
      <c r="P130" s="5">
        <f t="shared" si="7"/>
        <v>7.980000000000001E-4</v>
      </c>
    </row>
    <row r="131" spans="1:16" x14ac:dyDescent="0.2">
      <c r="A131" s="21">
        <v>60</v>
      </c>
      <c r="B131" s="21">
        <v>0.25119999999999998</v>
      </c>
      <c r="C131" s="21">
        <v>400.5</v>
      </c>
      <c r="D131" s="21">
        <v>87.68</v>
      </c>
      <c r="E131" s="22"/>
      <c r="F131" s="21"/>
      <c r="G131" s="21"/>
      <c r="H131" s="21"/>
      <c r="P131" s="5">
        <f t="shared" si="7"/>
        <v>1.0047999999999999E-3</v>
      </c>
    </row>
    <row r="132" spans="1:16" x14ac:dyDescent="0.2">
      <c r="A132" s="21">
        <v>60</v>
      </c>
      <c r="B132" s="21">
        <v>0.31619999999999998</v>
      </c>
      <c r="C132" s="21">
        <v>499.6</v>
      </c>
      <c r="D132" s="21">
        <v>87.51</v>
      </c>
      <c r="E132" s="22"/>
      <c r="F132" s="21"/>
      <c r="G132" s="21"/>
      <c r="H132" s="21"/>
      <c r="P132" s="5">
        <f t="shared" si="7"/>
        <v>1.2648E-3</v>
      </c>
    </row>
    <row r="133" spans="1:16" x14ac:dyDescent="0.2">
      <c r="A133" s="21">
        <v>60</v>
      </c>
      <c r="B133" s="21">
        <v>0.39810000000000001</v>
      </c>
      <c r="C133" s="21">
        <v>631.5</v>
      </c>
      <c r="D133" s="21">
        <v>87.09</v>
      </c>
      <c r="E133" s="22"/>
      <c r="F133" s="21"/>
      <c r="G133" s="21"/>
      <c r="H133" s="21"/>
      <c r="P133" s="5">
        <f t="shared" si="7"/>
        <v>1.5924000000000001E-3</v>
      </c>
    </row>
    <row r="134" spans="1:16" x14ac:dyDescent="0.2">
      <c r="A134" s="21">
        <v>60</v>
      </c>
      <c r="B134" s="21">
        <v>0.50119999999999998</v>
      </c>
      <c r="C134" s="21">
        <v>790.7</v>
      </c>
      <c r="D134" s="21">
        <v>86.82</v>
      </c>
      <c r="E134" s="22"/>
      <c r="F134" s="21"/>
      <c r="G134" s="21"/>
      <c r="H134" s="21"/>
      <c r="P134" s="5">
        <f t="shared" si="7"/>
        <v>2.0048000000000002E-3</v>
      </c>
    </row>
    <row r="135" spans="1:16" x14ac:dyDescent="0.2">
      <c r="A135" s="21">
        <v>60</v>
      </c>
      <c r="B135" s="21">
        <v>0.63100000000000001</v>
      </c>
      <c r="C135" s="21">
        <v>979.6</v>
      </c>
      <c r="D135" s="21">
        <v>86.86</v>
      </c>
      <c r="E135" s="22"/>
      <c r="F135" s="21"/>
      <c r="G135" s="21"/>
      <c r="H135" s="21"/>
      <c r="P135" s="5">
        <f t="shared" si="7"/>
        <v>2.5240000000000002E-3</v>
      </c>
    </row>
    <row r="136" spans="1:16" x14ac:dyDescent="0.2">
      <c r="A136" s="21">
        <v>60</v>
      </c>
      <c r="B136" s="21">
        <v>0.79430000000000001</v>
      </c>
      <c r="C136" s="21">
        <v>1226</v>
      </c>
      <c r="D136" s="21">
        <v>86.02</v>
      </c>
      <c r="E136" s="22"/>
      <c r="F136" s="21"/>
      <c r="G136" s="21"/>
      <c r="H136" s="21"/>
      <c r="P136" s="5">
        <f t="shared" si="7"/>
        <v>3.1772000000000002E-3</v>
      </c>
    </row>
    <row r="137" spans="1:16" x14ac:dyDescent="0.2">
      <c r="A137" s="21">
        <v>60</v>
      </c>
      <c r="B137" s="21">
        <v>1</v>
      </c>
      <c r="C137" s="21">
        <v>1528</v>
      </c>
      <c r="D137" s="21">
        <v>85.56</v>
      </c>
      <c r="E137" s="22"/>
      <c r="F137" s="21"/>
      <c r="G137" s="21"/>
      <c r="H137" s="21"/>
      <c r="P137" s="5">
        <f t="shared" si="7"/>
        <v>4.0000000000000001E-3</v>
      </c>
    </row>
    <row r="138" spans="1:16" x14ac:dyDescent="0.2">
      <c r="A138" s="21">
        <v>60</v>
      </c>
      <c r="B138" s="21">
        <v>1.2589999999999999</v>
      </c>
      <c r="C138" s="21">
        <v>1908</v>
      </c>
      <c r="D138" s="21">
        <v>85.36</v>
      </c>
      <c r="E138" s="22"/>
      <c r="F138" s="21"/>
      <c r="G138" s="21"/>
      <c r="H138" s="21"/>
      <c r="P138" s="5">
        <f t="shared" si="7"/>
        <v>5.0359999999999997E-3</v>
      </c>
    </row>
    <row r="139" spans="1:16" x14ac:dyDescent="0.2">
      <c r="A139" s="21">
        <v>60</v>
      </c>
      <c r="B139" s="21">
        <v>1.585</v>
      </c>
      <c r="C139" s="21">
        <v>2376</v>
      </c>
      <c r="D139" s="21">
        <v>84.92</v>
      </c>
      <c r="E139" s="22"/>
      <c r="F139" s="21"/>
      <c r="G139" s="21"/>
      <c r="H139" s="21"/>
      <c r="P139" s="5">
        <f t="shared" si="7"/>
        <v>6.3400000000000001E-3</v>
      </c>
    </row>
    <row r="140" spans="1:16" x14ac:dyDescent="0.2">
      <c r="A140" s="21">
        <v>60</v>
      </c>
      <c r="B140" s="21">
        <v>1.9950000000000001</v>
      </c>
      <c r="C140" s="21">
        <v>2939</v>
      </c>
      <c r="D140" s="21">
        <v>84.18</v>
      </c>
      <c r="E140" s="22"/>
      <c r="F140" s="21"/>
      <c r="G140" s="21"/>
      <c r="H140" s="21"/>
      <c r="P140" s="5">
        <f t="shared" si="7"/>
        <v>7.980000000000001E-3</v>
      </c>
    </row>
    <row r="141" spans="1:16" x14ac:dyDescent="0.2">
      <c r="A141" s="21">
        <v>60</v>
      </c>
      <c r="B141" s="21">
        <v>2.512</v>
      </c>
      <c r="C141" s="21">
        <v>3659</v>
      </c>
      <c r="D141" s="21">
        <v>83.68</v>
      </c>
      <c r="F141" s="21"/>
      <c r="G141" s="21"/>
      <c r="H141" s="21"/>
      <c r="P141" s="5">
        <f t="shared" si="7"/>
        <v>1.0048E-2</v>
      </c>
    </row>
    <row r="142" spans="1:16" x14ac:dyDescent="0.2">
      <c r="A142" s="21">
        <v>60</v>
      </c>
      <c r="B142" s="21">
        <v>3.1619999999999999</v>
      </c>
      <c r="C142" s="21">
        <v>4537</v>
      </c>
      <c r="D142" s="21">
        <v>83.37</v>
      </c>
      <c r="E142" s="22"/>
      <c r="F142" s="21"/>
      <c r="G142" s="21"/>
      <c r="H142" s="21"/>
      <c r="P142" s="5">
        <f t="shared" si="7"/>
        <v>1.2648E-2</v>
      </c>
    </row>
    <row r="143" spans="1:16" x14ac:dyDescent="0.2">
      <c r="A143" s="21">
        <v>60</v>
      </c>
      <c r="B143" s="21">
        <v>3.9809999999999999</v>
      </c>
      <c r="C143" s="21">
        <v>5637</v>
      </c>
      <c r="D143" s="21">
        <v>82.76</v>
      </c>
      <c r="F143" s="21"/>
      <c r="G143" s="21"/>
      <c r="H143" s="21"/>
      <c r="P143" s="5">
        <f t="shared" si="7"/>
        <v>1.5924000000000001E-2</v>
      </c>
    </row>
    <row r="144" spans="1:16" x14ac:dyDescent="0.2">
      <c r="A144" s="21">
        <v>60</v>
      </c>
      <c r="B144" s="21">
        <v>5.0119999999999996</v>
      </c>
      <c r="C144" s="21">
        <v>6933</v>
      </c>
      <c r="D144" s="21">
        <v>82.24</v>
      </c>
      <c r="F144" s="21"/>
      <c r="G144" s="21"/>
      <c r="H144" s="21"/>
      <c r="P144" s="5">
        <f t="shared" si="7"/>
        <v>2.0048E-2</v>
      </c>
    </row>
    <row r="145" spans="1:16" x14ac:dyDescent="0.2">
      <c r="A145" s="21">
        <v>60</v>
      </c>
      <c r="B145" s="21">
        <v>6.31</v>
      </c>
      <c r="C145" s="21">
        <v>8546</v>
      </c>
      <c r="D145" s="21">
        <v>81.790000000000006</v>
      </c>
      <c r="F145" s="21"/>
      <c r="G145" s="21"/>
      <c r="H145" s="21"/>
      <c r="P145" s="5">
        <f t="shared" si="7"/>
        <v>2.5239999999999999E-2</v>
      </c>
    </row>
    <row r="146" spans="1:16" x14ac:dyDescent="0.2">
      <c r="A146" s="21">
        <v>60</v>
      </c>
      <c r="B146" s="21">
        <v>7.9429999999999996</v>
      </c>
      <c r="C146" s="21">
        <v>10560</v>
      </c>
      <c r="D146" s="21">
        <v>81.400000000000006</v>
      </c>
      <c r="F146" s="21"/>
      <c r="G146" s="21"/>
      <c r="H146" s="21"/>
      <c r="P146" s="5">
        <f t="shared" si="7"/>
        <v>3.1772000000000002E-2</v>
      </c>
    </row>
    <row r="147" spans="1:16" x14ac:dyDescent="0.2">
      <c r="A147" s="21">
        <v>60</v>
      </c>
      <c r="B147" s="21">
        <v>10</v>
      </c>
      <c r="C147" s="21">
        <v>12960</v>
      </c>
      <c r="D147" s="21">
        <v>80.510000000000005</v>
      </c>
      <c r="F147" s="21"/>
      <c r="G147" s="21"/>
      <c r="H147" s="21"/>
      <c r="P147" s="5">
        <f t="shared" si="7"/>
        <v>0.04</v>
      </c>
    </row>
    <row r="148" spans="1:16" x14ac:dyDescent="0.2">
      <c r="A148" s="21">
        <v>60</v>
      </c>
      <c r="B148" s="21">
        <v>12.59</v>
      </c>
      <c r="C148" s="21">
        <v>15870</v>
      </c>
      <c r="D148" s="21">
        <v>79.94</v>
      </c>
      <c r="F148" s="21"/>
      <c r="G148" s="21"/>
      <c r="H148" s="21"/>
      <c r="P148" s="5">
        <f t="shared" si="7"/>
        <v>5.0360000000000002E-2</v>
      </c>
    </row>
    <row r="149" spans="1:16" x14ac:dyDescent="0.2">
      <c r="A149" s="21">
        <v>60</v>
      </c>
      <c r="B149" s="21">
        <v>15.85</v>
      </c>
      <c r="C149" s="21">
        <v>19510</v>
      </c>
      <c r="D149" s="21">
        <v>79.61</v>
      </c>
      <c r="F149" s="21"/>
      <c r="G149" s="21"/>
      <c r="H149" s="21"/>
      <c r="P149" s="5">
        <f t="shared" si="7"/>
        <v>6.3399999999999998E-2</v>
      </c>
    </row>
    <row r="150" spans="1:16" x14ac:dyDescent="0.2">
      <c r="A150" s="21">
        <v>60</v>
      </c>
      <c r="B150" s="21">
        <v>19.95</v>
      </c>
      <c r="C150" s="21">
        <v>23920</v>
      </c>
      <c r="D150" s="21">
        <v>79.08</v>
      </c>
      <c r="F150" s="21"/>
      <c r="G150" s="21"/>
      <c r="H150" s="21"/>
      <c r="P150" s="5">
        <f t="shared" si="7"/>
        <v>7.9799999999999996E-2</v>
      </c>
    </row>
    <row r="151" spans="1:16" x14ac:dyDescent="0.2">
      <c r="A151" s="21">
        <v>60</v>
      </c>
      <c r="B151" s="21">
        <v>25.12</v>
      </c>
      <c r="C151" s="21">
        <v>29190</v>
      </c>
      <c r="D151" s="21">
        <v>78.489999999999995</v>
      </c>
      <c r="F151" s="21"/>
      <c r="G151" s="21"/>
      <c r="H151" s="21"/>
      <c r="P151" s="5">
        <f t="shared" si="7"/>
        <v>0.10048</v>
      </c>
    </row>
    <row r="152" spans="1:16" x14ac:dyDescent="0.2">
      <c r="A152" s="21">
        <v>60</v>
      </c>
      <c r="B152" s="21">
        <v>31.62</v>
      </c>
      <c r="C152" s="21">
        <v>35790</v>
      </c>
      <c r="D152" s="21">
        <v>78.09</v>
      </c>
      <c r="F152" s="21"/>
      <c r="G152" s="21"/>
      <c r="H152" s="21"/>
      <c r="P152" s="5">
        <f t="shared" si="7"/>
        <v>0.12648000000000001</v>
      </c>
    </row>
    <row r="153" spans="1:16" x14ac:dyDescent="0.2">
      <c r="A153" s="21">
        <v>60</v>
      </c>
      <c r="B153" s="21">
        <v>39.81</v>
      </c>
      <c r="C153" s="21">
        <v>43750</v>
      </c>
      <c r="D153" s="21">
        <v>77.61</v>
      </c>
      <c r="F153" s="21"/>
      <c r="G153" s="21"/>
      <c r="H153" s="21"/>
      <c r="P153" s="5">
        <f t="shared" si="7"/>
        <v>0.15924000000000002</v>
      </c>
    </row>
    <row r="154" spans="1:16" x14ac:dyDescent="0.2">
      <c r="A154" s="21">
        <v>60</v>
      </c>
      <c r="B154" s="21">
        <v>50</v>
      </c>
      <c r="C154" s="21">
        <v>53420</v>
      </c>
      <c r="D154" s="21">
        <v>77.12</v>
      </c>
      <c r="F154" s="21"/>
      <c r="G154" s="21"/>
      <c r="H154" s="21"/>
      <c r="P154" s="5">
        <f t="shared" si="7"/>
        <v>0.2</v>
      </c>
    </row>
    <row r="155" spans="1:16" x14ac:dyDescent="0.2">
      <c r="F155" s="21"/>
      <c r="G155" s="21"/>
      <c r="H155" s="21"/>
    </row>
    <row r="156" spans="1:16" x14ac:dyDescent="0.2">
      <c r="F156" s="21"/>
      <c r="G156" s="21"/>
      <c r="H156" s="21"/>
    </row>
    <row r="157" spans="1:16" x14ac:dyDescent="0.2">
      <c r="F157" s="21"/>
      <c r="G157" s="21"/>
      <c r="H157" s="21"/>
    </row>
    <row r="158" spans="1:16" x14ac:dyDescent="0.2">
      <c r="F158" s="21"/>
      <c r="G158" s="21"/>
      <c r="H158" s="21"/>
    </row>
    <row r="159" spans="1:16" x14ac:dyDescent="0.2">
      <c r="F159" s="21"/>
      <c r="G159" s="21"/>
      <c r="H159" s="21"/>
    </row>
    <row r="160" spans="1:16" x14ac:dyDescent="0.2">
      <c r="F160" s="21"/>
      <c r="G160" s="21"/>
      <c r="H160" s="21"/>
    </row>
    <row r="161" spans="6:8" x14ac:dyDescent="0.2">
      <c r="F161" s="21"/>
      <c r="G161" s="21"/>
      <c r="H161" s="21"/>
    </row>
    <row r="162" spans="6:8" x14ac:dyDescent="0.2">
      <c r="F162" s="21"/>
      <c r="G162" s="21"/>
      <c r="H162" s="21"/>
    </row>
    <row r="163" spans="6:8" x14ac:dyDescent="0.2">
      <c r="F163" s="21"/>
      <c r="G163" s="21"/>
      <c r="H163" s="21"/>
    </row>
    <row r="164" spans="6:8" x14ac:dyDescent="0.2">
      <c r="F164" s="21"/>
      <c r="G164" s="21"/>
      <c r="H164" s="21"/>
    </row>
    <row r="165" spans="6:8" x14ac:dyDescent="0.2">
      <c r="F165" s="21"/>
      <c r="G165" s="21"/>
      <c r="H165" s="21"/>
    </row>
    <row r="166" spans="6:8" x14ac:dyDescent="0.2">
      <c r="F166" s="21"/>
      <c r="G166" s="21"/>
      <c r="H166" s="21"/>
    </row>
    <row r="167" spans="6:8" x14ac:dyDescent="0.2">
      <c r="F167" s="21"/>
      <c r="G167" s="21"/>
      <c r="H167" s="21"/>
    </row>
    <row r="168" spans="6:8" x14ac:dyDescent="0.2">
      <c r="F168" s="21"/>
      <c r="G168" s="21"/>
      <c r="H168" s="21"/>
    </row>
    <row r="169" spans="6:8" x14ac:dyDescent="0.2">
      <c r="F169" s="21"/>
      <c r="G169" s="21"/>
      <c r="H169" s="21"/>
    </row>
    <row r="170" spans="6:8" x14ac:dyDescent="0.2">
      <c r="F170" s="21"/>
      <c r="G170" s="21"/>
      <c r="H170" s="21"/>
    </row>
    <row r="171" spans="6:8" x14ac:dyDescent="0.2">
      <c r="F171" s="21"/>
      <c r="G171" s="21"/>
      <c r="H171" s="21"/>
    </row>
    <row r="172" spans="6:8" x14ac:dyDescent="0.2">
      <c r="F172" s="21"/>
      <c r="G172" s="21"/>
      <c r="H172" s="21"/>
    </row>
    <row r="173" spans="6:8" x14ac:dyDescent="0.2">
      <c r="F173" s="21"/>
      <c r="G173" s="21"/>
      <c r="H173" s="21"/>
    </row>
    <row r="174" spans="6:8" x14ac:dyDescent="0.2">
      <c r="F174" s="21"/>
      <c r="G174" s="21"/>
      <c r="H174" s="21"/>
    </row>
    <row r="175" spans="6:8" x14ac:dyDescent="0.2">
      <c r="F175" s="21"/>
      <c r="G175" s="21"/>
      <c r="H175" s="21"/>
    </row>
    <row r="176" spans="6:8" x14ac:dyDescent="0.2">
      <c r="F176" s="21"/>
      <c r="G176" s="21"/>
      <c r="H176" s="21"/>
    </row>
    <row r="177" spans="6:8" x14ac:dyDescent="0.2">
      <c r="F177" s="21"/>
      <c r="G177" s="21"/>
      <c r="H177" s="21"/>
    </row>
    <row r="178" spans="6:8" x14ac:dyDescent="0.2">
      <c r="F178" s="21"/>
      <c r="G178" s="21"/>
      <c r="H178" s="21"/>
    </row>
    <row r="179" spans="6:8" x14ac:dyDescent="0.2">
      <c r="F179" s="21"/>
      <c r="G179" s="21"/>
      <c r="H179" s="21"/>
    </row>
    <row r="180" spans="6:8" x14ac:dyDescent="0.2">
      <c r="F180" s="21"/>
      <c r="G180" s="21"/>
      <c r="H180" s="21"/>
    </row>
    <row r="181" spans="6:8" x14ac:dyDescent="0.2">
      <c r="F181" s="21"/>
      <c r="G181" s="21"/>
      <c r="H181" s="21"/>
    </row>
    <row r="182" spans="6:8" x14ac:dyDescent="0.2">
      <c r="F182" s="21"/>
      <c r="G182" s="21"/>
      <c r="H182" s="21"/>
    </row>
    <row r="183" spans="6:8" x14ac:dyDescent="0.2">
      <c r="F183" s="21"/>
      <c r="G183" s="21"/>
      <c r="H183" s="21"/>
    </row>
    <row r="184" spans="6:8" x14ac:dyDescent="0.2">
      <c r="F184" s="21"/>
      <c r="G184" s="21"/>
      <c r="H184" s="21"/>
    </row>
    <row r="185" spans="6:8" x14ac:dyDescent="0.2">
      <c r="F185" s="21"/>
      <c r="G185" s="21"/>
      <c r="H185" s="21"/>
    </row>
    <row r="186" spans="6:8" x14ac:dyDescent="0.2">
      <c r="F186" s="21"/>
      <c r="G186" s="21"/>
      <c r="H186" s="21"/>
    </row>
    <row r="187" spans="6:8" x14ac:dyDescent="0.2">
      <c r="F187" s="21"/>
      <c r="G187" s="21"/>
      <c r="H187" s="21"/>
    </row>
    <row r="188" spans="6:8" x14ac:dyDescent="0.2">
      <c r="F188" s="21"/>
      <c r="G188" s="21"/>
      <c r="H188" s="21"/>
    </row>
    <row r="189" spans="6:8" x14ac:dyDescent="0.2">
      <c r="F189" s="21"/>
      <c r="G189" s="21"/>
      <c r="H189" s="21"/>
    </row>
    <row r="190" spans="6:8" x14ac:dyDescent="0.2">
      <c r="F190" s="21"/>
      <c r="G190" s="21"/>
      <c r="H190" s="21"/>
    </row>
    <row r="191" spans="6:8" x14ac:dyDescent="0.2">
      <c r="F191" s="21"/>
      <c r="G191" s="21"/>
      <c r="H191" s="21"/>
    </row>
    <row r="192" spans="6:8" x14ac:dyDescent="0.2">
      <c r="F192" s="21"/>
      <c r="G192" s="21"/>
      <c r="H192" s="21"/>
    </row>
    <row r="193" spans="6:8" x14ac:dyDescent="0.2">
      <c r="F193" s="21"/>
      <c r="G193" s="21"/>
      <c r="H193" s="21"/>
    </row>
    <row r="194" spans="6:8" x14ac:dyDescent="0.2">
      <c r="F194" s="21"/>
      <c r="G194" s="21"/>
      <c r="H194" s="21"/>
    </row>
    <row r="195" spans="6:8" x14ac:dyDescent="0.2">
      <c r="F195" s="21"/>
      <c r="G195" s="21"/>
      <c r="H195" s="21"/>
    </row>
    <row r="196" spans="6:8" x14ac:dyDescent="0.2">
      <c r="F196" s="21"/>
      <c r="G196" s="21"/>
      <c r="H196" s="21"/>
    </row>
    <row r="197" spans="6:8" x14ac:dyDescent="0.2">
      <c r="F197" s="21"/>
      <c r="G197" s="21"/>
      <c r="H197" s="21"/>
    </row>
    <row r="198" spans="6:8" x14ac:dyDescent="0.2">
      <c r="F198" s="21"/>
      <c r="G198" s="21"/>
      <c r="H198" s="21"/>
    </row>
    <row r="199" spans="6:8" x14ac:dyDescent="0.2">
      <c r="F199" s="21"/>
      <c r="G199" s="21"/>
      <c r="H199" s="21"/>
    </row>
    <row r="200" spans="6:8" x14ac:dyDescent="0.2">
      <c r="F200" s="21"/>
      <c r="G200" s="21"/>
      <c r="H200" s="21"/>
    </row>
  </sheetData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U72"/>
  <sheetViews>
    <sheetView tabSelected="1" topLeftCell="A43" workbookViewId="0">
      <selection activeCell="Z68" sqref="Z68"/>
    </sheetView>
  </sheetViews>
  <sheetFormatPr defaultRowHeight="12.75" x14ac:dyDescent="0.2"/>
  <cols>
    <col min="3" max="3" width="10.140625" bestFit="1" customWidth="1"/>
    <col min="4" max="4" width="11.85546875" customWidth="1"/>
    <col min="5" max="5" width="10.5703125" customWidth="1"/>
    <col min="6" max="6" width="10.140625" customWidth="1"/>
    <col min="7" max="7" width="12.140625" bestFit="1" customWidth="1"/>
    <col min="8" max="8" width="10" customWidth="1"/>
    <col min="13" max="14" width="11.85546875" bestFit="1" customWidth="1"/>
  </cols>
  <sheetData>
    <row r="6" spans="3:16" x14ac:dyDescent="0.2">
      <c r="C6" s="7"/>
      <c r="D6" s="7"/>
      <c r="E6" s="7"/>
      <c r="F6" s="7"/>
      <c r="G6" s="7"/>
      <c r="H6" s="58" t="s">
        <v>33</v>
      </c>
      <c r="I6" s="59"/>
      <c r="J6" s="59"/>
      <c r="K6" s="59"/>
      <c r="L6" s="7"/>
      <c r="M6" s="7"/>
      <c r="N6" s="7"/>
      <c r="O6" s="7"/>
    </row>
    <row r="7" spans="3:16" ht="51" x14ac:dyDescent="0.2">
      <c r="C7" s="10"/>
      <c r="D7" s="45" t="s">
        <v>32</v>
      </c>
      <c r="E7" s="45" t="s">
        <v>40</v>
      </c>
      <c r="F7" s="45" t="s">
        <v>41</v>
      </c>
      <c r="G7" s="45" t="s">
        <v>42</v>
      </c>
      <c r="H7" s="45" t="s">
        <v>43</v>
      </c>
      <c r="I7" s="23" t="s">
        <v>44</v>
      </c>
      <c r="J7" s="23" t="s">
        <v>45</v>
      </c>
      <c r="K7" s="23" t="s">
        <v>46</v>
      </c>
      <c r="L7" s="25" t="s">
        <v>47</v>
      </c>
      <c r="M7" s="25"/>
      <c r="N7" s="23"/>
      <c r="O7" s="24"/>
      <c r="P7" s="18"/>
    </row>
    <row r="8" spans="3:16" x14ac:dyDescent="0.2">
      <c r="C8" s="49" t="s">
        <v>53</v>
      </c>
      <c r="D8" s="47">
        <v>214900</v>
      </c>
      <c r="E8" s="47">
        <v>92.92</v>
      </c>
      <c r="F8" s="47">
        <f>E8/D8</f>
        <v>4.3238715681712423E-4</v>
      </c>
      <c r="G8" s="10">
        <v>6</v>
      </c>
      <c r="H8" s="48">
        <v>4.59</v>
      </c>
      <c r="I8" s="27">
        <v>135.87160240114864</v>
      </c>
      <c r="J8" s="27">
        <v>112.81144956820624</v>
      </c>
      <c r="K8" s="27">
        <v>15.067893208968805</v>
      </c>
      <c r="L8" s="27">
        <v>92170</v>
      </c>
      <c r="M8" s="26"/>
      <c r="N8" s="55"/>
      <c r="O8" s="7"/>
    </row>
    <row r="9" spans="3:16" x14ac:dyDescent="0.2">
      <c r="C9" s="49" t="s">
        <v>54</v>
      </c>
      <c r="D9" s="47">
        <v>937500</v>
      </c>
      <c r="E9" s="47">
        <v>92.92</v>
      </c>
      <c r="F9" s="47">
        <f t="shared" ref="F9:F17" si="0">E9/D9</f>
        <v>9.9114666666666668E-5</v>
      </c>
      <c r="G9" s="10">
        <v>6</v>
      </c>
      <c r="H9" s="48">
        <v>2.14</v>
      </c>
      <c r="I9" s="27">
        <v>30.17762547365394</v>
      </c>
      <c r="J9" s="27">
        <v>27.11494166462246</v>
      </c>
      <c r="K9" s="27">
        <v>13.999785991713129</v>
      </c>
      <c r="L9" s="27">
        <v>470400</v>
      </c>
      <c r="M9" s="26"/>
      <c r="N9" s="55"/>
      <c r="O9" s="7"/>
    </row>
    <row r="10" spans="3:16" x14ac:dyDescent="0.2">
      <c r="C10" s="46" t="s">
        <v>28</v>
      </c>
      <c r="D10" s="47">
        <v>214900</v>
      </c>
      <c r="E10" s="47">
        <v>127.6</v>
      </c>
      <c r="F10" s="47">
        <f t="shared" si="0"/>
        <v>5.937645416472778E-4</v>
      </c>
      <c r="G10" s="10">
        <v>20</v>
      </c>
      <c r="H10" s="48">
        <v>2.2809227111454815</v>
      </c>
      <c r="I10" s="27">
        <v>173.51799822075535</v>
      </c>
      <c r="J10" s="27">
        <v>28.496643993911526</v>
      </c>
      <c r="K10" s="27">
        <v>11.6650360469857</v>
      </c>
      <c r="L10" s="27">
        <v>41930</v>
      </c>
      <c r="M10" s="26"/>
      <c r="N10" s="55"/>
      <c r="O10" s="7"/>
    </row>
    <row r="11" spans="3:16" x14ac:dyDescent="0.2">
      <c r="C11" s="49" t="s">
        <v>38</v>
      </c>
      <c r="D11" s="47">
        <v>937500</v>
      </c>
      <c r="E11" s="47">
        <v>127.6</v>
      </c>
      <c r="F11" s="47">
        <f t="shared" si="0"/>
        <v>1.3610666666666666E-4</v>
      </c>
      <c r="G11" s="10">
        <v>30</v>
      </c>
      <c r="H11" s="48">
        <v>2.8955337053643246</v>
      </c>
      <c r="I11" s="27">
        <v>666.28067214229145</v>
      </c>
      <c r="J11" s="27">
        <v>44.762617309906801</v>
      </c>
      <c r="K11" s="27">
        <v>27.60355186234251</v>
      </c>
      <c r="L11" s="27">
        <v>69490</v>
      </c>
      <c r="M11" s="26"/>
      <c r="N11" s="55"/>
      <c r="O11" s="7"/>
    </row>
    <row r="12" spans="3:16" x14ac:dyDescent="0.2">
      <c r="C12" s="49" t="s">
        <v>37</v>
      </c>
      <c r="D12" s="47">
        <v>214900</v>
      </c>
      <c r="E12" s="47">
        <v>835.2</v>
      </c>
      <c r="F12" s="47">
        <f t="shared" si="0"/>
        <v>3.8864588180549096E-3</v>
      </c>
      <c r="G12" s="10">
        <v>20</v>
      </c>
      <c r="H12" s="48">
        <v>1.0616693363616805</v>
      </c>
      <c r="I12" s="27">
        <v>26.553154490718988</v>
      </c>
      <c r="J12" s="27">
        <v>4.3979250086838828</v>
      </c>
      <c r="K12" s="27">
        <v>2.043827064758958</v>
      </c>
      <c r="L12" s="27">
        <v>67080</v>
      </c>
      <c r="M12" s="26"/>
      <c r="N12" s="55"/>
      <c r="O12" s="7"/>
    </row>
    <row r="13" spans="3:16" x14ac:dyDescent="0.2">
      <c r="C13" s="49" t="s">
        <v>39</v>
      </c>
      <c r="D13" s="47">
        <v>937500</v>
      </c>
      <c r="E13" s="47">
        <v>835.2</v>
      </c>
      <c r="F13" s="47">
        <f t="shared" si="0"/>
        <v>8.9088000000000004E-4</v>
      </c>
      <c r="G13" s="10">
        <v>40</v>
      </c>
      <c r="H13" s="48">
        <v>0.64631595625849003</v>
      </c>
      <c r="I13" s="27">
        <v>30.163352502738011</v>
      </c>
      <c r="J13" s="27">
        <v>37.018438549130266</v>
      </c>
      <c r="K13" s="27">
        <v>12.608263901120162</v>
      </c>
      <c r="L13" s="27">
        <v>115300</v>
      </c>
      <c r="M13" s="26"/>
      <c r="N13" s="55"/>
      <c r="O13" s="7"/>
    </row>
    <row r="14" spans="3:16" x14ac:dyDescent="0.2">
      <c r="C14" s="46" t="s">
        <v>29</v>
      </c>
      <c r="D14" s="47">
        <v>214900</v>
      </c>
      <c r="E14" s="47">
        <v>5017</v>
      </c>
      <c r="F14" s="47">
        <f t="shared" si="0"/>
        <v>2.3345742205677058E-2</v>
      </c>
      <c r="G14" s="10">
        <v>50</v>
      </c>
      <c r="H14" s="48">
        <v>0.28899717423718052</v>
      </c>
      <c r="I14" s="27">
        <v>7.6049383069784104</v>
      </c>
      <c r="J14" s="27">
        <v>2.624520193108085</v>
      </c>
      <c r="K14" s="27">
        <v>3.8419608698317642</v>
      </c>
      <c r="L14" s="27">
        <v>58820</v>
      </c>
      <c r="M14" s="26"/>
      <c r="N14" s="55"/>
      <c r="O14" s="10"/>
    </row>
    <row r="15" spans="3:16" x14ac:dyDescent="0.2">
      <c r="C15" s="46" t="s">
        <v>30</v>
      </c>
      <c r="D15" s="47">
        <v>937500</v>
      </c>
      <c r="E15" s="47">
        <v>5017</v>
      </c>
      <c r="F15" s="47">
        <f t="shared" si="0"/>
        <v>5.3514666666666664E-3</v>
      </c>
      <c r="G15" s="10">
        <v>50</v>
      </c>
      <c r="H15" s="48">
        <v>0.1857266588808994</v>
      </c>
      <c r="I15" s="27">
        <v>17.079127672414909</v>
      </c>
      <c r="J15" s="27">
        <v>18.679654859272151</v>
      </c>
      <c r="K15" s="27">
        <v>15.724650877135339</v>
      </c>
      <c r="L15" s="27">
        <v>188400</v>
      </c>
      <c r="M15" s="26"/>
      <c r="N15" s="55"/>
      <c r="O15" s="7"/>
    </row>
    <row r="16" spans="3:16" x14ac:dyDescent="0.2">
      <c r="C16" s="46" t="s">
        <v>17</v>
      </c>
      <c r="D16" s="47">
        <v>214900</v>
      </c>
      <c r="E16" s="47">
        <v>63.03</v>
      </c>
      <c r="F16" s="47">
        <f t="shared" si="0"/>
        <v>2.9329920893438809E-4</v>
      </c>
      <c r="G16" s="10">
        <v>10</v>
      </c>
      <c r="H16" s="48">
        <v>9.2645179812428307</v>
      </c>
      <c r="I16" s="27">
        <v>3352.2960264136168</v>
      </c>
      <c r="J16" s="27">
        <v>219.78898555370148</v>
      </c>
      <c r="K16" s="27">
        <v>8.6697908955761918</v>
      </c>
      <c r="L16" s="27">
        <v>21480</v>
      </c>
      <c r="M16" s="26"/>
      <c r="N16" s="55"/>
      <c r="O16" s="7"/>
    </row>
    <row r="17" spans="2:21" x14ac:dyDescent="0.2">
      <c r="C17" s="50" t="s">
        <v>52</v>
      </c>
      <c r="D17" s="47">
        <v>214900</v>
      </c>
      <c r="E17" s="47">
        <v>63.03</v>
      </c>
      <c r="F17" s="47">
        <f t="shared" si="0"/>
        <v>2.9329920893438809E-4</v>
      </c>
      <c r="G17" s="51">
        <v>25</v>
      </c>
      <c r="H17" s="52">
        <v>7</v>
      </c>
      <c r="L17" s="27">
        <v>3716</v>
      </c>
      <c r="M17" s="26"/>
      <c r="N17" s="55"/>
    </row>
    <row r="18" spans="2:21" x14ac:dyDescent="0.2">
      <c r="C18" s="46" t="s">
        <v>34</v>
      </c>
      <c r="D18" s="47">
        <v>937500</v>
      </c>
      <c r="E18" s="47">
        <v>63.03</v>
      </c>
      <c r="F18" s="47">
        <f t="shared" ref="F18:F25" si="1">E18/D18</f>
        <v>6.7231999999999996E-5</v>
      </c>
      <c r="G18" s="10">
        <v>25</v>
      </c>
      <c r="H18" s="48"/>
      <c r="I18" s="27">
        <v>555.86699195906203</v>
      </c>
      <c r="J18" s="27">
        <v>29.857086380029898</v>
      </c>
      <c r="K18" s="27">
        <v>26.563892162247662</v>
      </c>
      <c r="L18" s="27">
        <v>58030</v>
      </c>
      <c r="M18" s="26"/>
      <c r="N18" s="55"/>
      <c r="O18" s="7"/>
    </row>
    <row r="19" spans="2:21" x14ac:dyDescent="0.2">
      <c r="C19" s="46" t="s">
        <v>35</v>
      </c>
      <c r="D19" s="47">
        <v>214900</v>
      </c>
      <c r="E19" s="47">
        <v>13140</v>
      </c>
      <c r="F19" s="47">
        <f t="shared" si="1"/>
        <v>6.1144718473708705E-2</v>
      </c>
      <c r="G19" s="10">
        <v>85</v>
      </c>
      <c r="H19" s="48">
        <v>0.24714186253919163</v>
      </c>
      <c r="I19" s="27">
        <v>4.821716898840287</v>
      </c>
      <c r="J19" s="27">
        <v>1.1000910921639635</v>
      </c>
      <c r="K19" s="27">
        <v>1.3499849233732808</v>
      </c>
      <c r="L19" s="27">
        <v>52280</v>
      </c>
      <c r="M19" s="26"/>
      <c r="N19" s="55"/>
      <c r="O19" s="10"/>
    </row>
    <row r="20" spans="2:21" x14ac:dyDescent="0.2">
      <c r="C20" s="46" t="s">
        <v>31</v>
      </c>
      <c r="D20" s="47">
        <v>937500</v>
      </c>
      <c r="E20" s="47">
        <v>13140</v>
      </c>
      <c r="F20" s="47">
        <f t="shared" si="1"/>
        <v>1.4016000000000001E-2</v>
      </c>
      <c r="G20" s="10">
        <v>250</v>
      </c>
      <c r="H20" s="48">
        <v>0.67411194776532124</v>
      </c>
      <c r="I20" s="27">
        <v>24.438621943638847</v>
      </c>
      <c r="J20" s="27">
        <v>0.49955772915944702</v>
      </c>
      <c r="K20" s="27">
        <v>3.8620999732178642</v>
      </c>
      <c r="L20" s="27">
        <v>35360</v>
      </c>
      <c r="M20" s="26"/>
      <c r="N20" s="55"/>
      <c r="O20" s="7"/>
      <c r="P20" s="32"/>
    </row>
    <row r="21" spans="2:21" x14ac:dyDescent="0.2">
      <c r="C21" s="50" t="s">
        <v>55</v>
      </c>
      <c r="D21" s="47">
        <v>937500</v>
      </c>
      <c r="E21" s="53">
        <v>81.709999999999994</v>
      </c>
      <c r="F21" s="53">
        <f t="shared" si="1"/>
        <v>8.7157333333333326E-5</v>
      </c>
      <c r="G21" s="51">
        <v>10</v>
      </c>
      <c r="H21" s="48">
        <v>1.0900000000000001</v>
      </c>
      <c r="L21" s="27">
        <v>351500</v>
      </c>
      <c r="M21" s="26"/>
      <c r="N21" s="55"/>
      <c r="P21" s="32"/>
    </row>
    <row r="22" spans="2:21" x14ac:dyDescent="0.2">
      <c r="C22" s="50" t="s">
        <v>56</v>
      </c>
      <c r="D22" s="47">
        <v>937500</v>
      </c>
      <c r="E22" s="53">
        <v>11.66</v>
      </c>
      <c r="F22" s="53">
        <f t="shared" si="1"/>
        <v>1.2437333333333334E-5</v>
      </c>
      <c r="G22" s="51">
        <v>5</v>
      </c>
      <c r="H22" s="52">
        <v>12.88</v>
      </c>
      <c r="L22" s="27">
        <v>189300</v>
      </c>
      <c r="M22" s="26"/>
      <c r="N22" s="55"/>
      <c r="P22" s="32"/>
    </row>
    <row r="23" spans="2:21" x14ac:dyDescent="0.2">
      <c r="C23" s="50" t="s">
        <v>57</v>
      </c>
      <c r="D23" s="53">
        <v>708500</v>
      </c>
      <c r="E23" s="53">
        <v>81.709999999999994</v>
      </c>
      <c r="F23" s="53">
        <f t="shared" si="1"/>
        <v>1.1532815808045165E-4</v>
      </c>
      <c r="G23" s="51">
        <v>20</v>
      </c>
      <c r="H23" s="52">
        <v>2.0099999999999998</v>
      </c>
      <c r="L23" s="27">
        <v>95760</v>
      </c>
      <c r="M23" s="26"/>
      <c r="N23" s="55"/>
      <c r="P23" s="32"/>
    </row>
    <row r="24" spans="2:21" x14ac:dyDescent="0.2">
      <c r="C24" s="50" t="s">
        <v>58</v>
      </c>
      <c r="D24" s="53">
        <v>708500</v>
      </c>
      <c r="E24" s="47">
        <v>127.6</v>
      </c>
      <c r="F24" s="53">
        <f t="shared" si="1"/>
        <v>1.8009880028228652E-4</v>
      </c>
      <c r="G24" s="51">
        <v>30</v>
      </c>
      <c r="H24" s="52">
        <v>3.12</v>
      </c>
      <c r="L24" s="27">
        <v>49930</v>
      </c>
      <c r="M24" s="26"/>
      <c r="N24" s="55"/>
    </row>
    <row r="25" spans="2:21" x14ac:dyDescent="0.2">
      <c r="C25" s="50" t="s">
        <v>59</v>
      </c>
      <c r="D25" s="53">
        <v>708500</v>
      </c>
      <c r="E25" s="53">
        <v>11.66</v>
      </c>
      <c r="F25" s="53">
        <f t="shared" si="1"/>
        <v>1.6457304163726183E-5</v>
      </c>
      <c r="G25" s="51">
        <v>15</v>
      </c>
      <c r="H25" s="52">
        <v>13.86</v>
      </c>
      <c r="L25" s="27">
        <v>9407</v>
      </c>
      <c r="M25" s="26"/>
      <c r="N25" s="55"/>
    </row>
    <row r="26" spans="2:21" x14ac:dyDescent="0.2">
      <c r="C26" s="50" t="s">
        <v>63</v>
      </c>
      <c r="L26" s="4"/>
    </row>
    <row r="27" spans="2:21" x14ac:dyDescent="0.2">
      <c r="B27" s="35"/>
      <c r="C27" s="20" t="s">
        <v>58</v>
      </c>
      <c r="D27" s="7"/>
      <c r="E27" s="7"/>
      <c r="F27" s="27"/>
      <c r="G27" s="7"/>
      <c r="H27" s="12"/>
      <c r="I27" s="13"/>
      <c r="J27" s="13"/>
      <c r="K27" s="9"/>
      <c r="L27" s="27"/>
    </row>
    <row r="28" spans="2:21" x14ac:dyDescent="0.2">
      <c r="B28" s="35"/>
      <c r="C28" s="20" t="s">
        <v>64</v>
      </c>
      <c r="D28" s="7"/>
      <c r="E28" s="7"/>
      <c r="F28" s="27"/>
      <c r="G28" s="7"/>
      <c r="H28" s="12"/>
      <c r="I28" s="9"/>
      <c r="J28" s="9"/>
      <c r="K28" s="9"/>
      <c r="L28" s="27"/>
      <c r="O28" s="18" t="s">
        <v>65</v>
      </c>
      <c r="P28" s="18" t="s">
        <v>66</v>
      </c>
      <c r="Q28" s="18" t="s">
        <v>67</v>
      </c>
      <c r="R28" s="33" t="s">
        <v>68</v>
      </c>
      <c r="S28" s="33" t="s">
        <v>69</v>
      </c>
    </row>
    <row r="29" spans="2:21" x14ac:dyDescent="0.2">
      <c r="B29" s="35"/>
      <c r="C29" s="20"/>
      <c r="D29" s="7"/>
      <c r="E29" s="7"/>
      <c r="F29" s="27"/>
      <c r="G29" s="14"/>
      <c r="H29" s="15"/>
      <c r="I29" s="7"/>
      <c r="J29" s="7"/>
      <c r="K29" s="7"/>
      <c r="L29" s="27"/>
      <c r="N29" s="18" t="s">
        <v>60</v>
      </c>
      <c r="O29">
        <v>13.37</v>
      </c>
      <c r="P29" s="54">
        <v>11.66</v>
      </c>
      <c r="Q29" s="53">
        <v>708500</v>
      </c>
      <c r="R29" s="53">
        <v>51980</v>
      </c>
      <c r="S29" s="56">
        <v>8</v>
      </c>
      <c r="T29">
        <f>1-R29/Q29</f>
        <v>0.92663373323923781</v>
      </c>
      <c r="U29" s="57">
        <f>T29/S29</f>
        <v>0.11582921665490473</v>
      </c>
    </row>
    <row r="30" spans="2:21" x14ac:dyDescent="0.2">
      <c r="B30" s="35"/>
      <c r="C30" s="11"/>
      <c r="D30" s="7"/>
      <c r="E30" s="7"/>
      <c r="F30" s="27"/>
      <c r="G30" s="7"/>
      <c r="H30" s="12"/>
      <c r="I30" s="9"/>
      <c r="J30" s="9"/>
      <c r="K30" s="9"/>
      <c r="L30" s="27"/>
      <c r="N30" s="18" t="s">
        <v>16</v>
      </c>
      <c r="O30">
        <v>8.1300000000000008</v>
      </c>
      <c r="P30" s="54">
        <v>63.03</v>
      </c>
      <c r="Q30" s="53">
        <v>708500</v>
      </c>
      <c r="R30" s="53">
        <v>51980</v>
      </c>
      <c r="S30" s="56">
        <v>12</v>
      </c>
      <c r="T30">
        <f t="shared" ref="T30:T36" si="2">1-R30/Q30</f>
        <v>0.92663373323923781</v>
      </c>
      <c r="U30" s="57">
        <f t="shared" ref="U30:U36" si="3">T30/S30</f>
        <v>7.7219477769936484E-2</v>
      </c>
    </row>
    <row r="31" spans="2:21" x14ac:dyDescent="0.2">
      <c r="B31" s="35"/>
      <c r="C31" s="11"/>
      <c r="D31" s="7"/>
      <c r="E31" s="7"/>
      <c r="F31" s="27"/>
      <c r="G31" s="7"/>
      <c r="H31" s="12"/>
      <c r="I31" s="13"/>
      <c r="J31" s="13"/>
      <c r="K31" s="9"/>
      <c r="L31" s="27"/>
      <c r="N31" s="18" t="s">
        <v>62</v>
      </c>
      <c r="O31">
        <v>1.55</v>
      </c>
      <c r="P31" s="54">
        <v>81.709999999999994</v>
      </c>
      <c r="Q31" s="53">
        <v>708500</v>
      </c>
      <c r="R31" s="53">
        <v>51980</v>
      </c>
      <c r="S31" s="56">
        <v>30</v>
      </c>
      <c r="T31">
        <f t="shared" si="2"/>
        <v>0.92663373323923781</v>
      </c>
      <c r="U31" s="57">
        <f t="shared" si="3"/>
        <v>3.0887791107974592E-2</v>
      </c>
    </row>
    <row r="32" spans="2:21" x14ac:dyDescent="0.2">
      <c r="B32" s="35"/>
      <c r="C32" s="11"/>
      <c r="D32" s="7"/>
      <c r="E32" s="7"/>
      <c r="F32" s="27"/>
      <c r="G32" s="14"/>
      <c r="H32" s="12"/>
      <c r="I32" s="9"/>
      <c r="J32" s="9"/>
      <c r="K32" s="9"/>
      <c r="L32" s="27"/>
      <c r="N32" s="18" t="s">
        <v>61</v>
      </c>
      <c r="O32">
        <v>3.37</v>
      </c>
      <c r="P32" s="54">
        <v>92.92</v>
      </c>
      <c r="Q32" s="53">
        <v>708500</v>
      </c>
      <c r="R32" s="53">
        <v>51980</v>
      </c>
      <c r="S32" s="56">
        <v>27</v>
      </c>
      <c r="T32">
        <f t="shared" si="2"/>
        <v>0.92663373323923781</v>
      </c>
      <c r="U32" s="57">
        <f t="shared" si="3"/>
        <v>3.4319767897749549E-2</v>
      </c>
    </row>
    <row r="33" spans="2:21" x14ac:dyDescent="0.2">
      <c r="B33" s="35"/>
      <c r="N33" s="18" t="s">
        <v>25</v>
      </c>
      <c r="O33">
        <v>2.77</v>
      </c>
      <c r="P33" s="54">
        <v>127.6</v>
      </c>
      <c r="Q33" s="53">
        <v>708500</v>
      </c>
      <c r="R33" s="53">
        <v>51980</v>
      </c>
      <c r="S33" s="56">
        <v>30</v>
      </c>
      <c r="T33">
        <f t="shared" si="2"/>
        <v>0.92663373323923781</v>
      </c>
      <c r="U33" s="57">
        <f t="shared" si="3"/>
        <v>3.0887791107974592E-2</v>
      </c>
    </row>
    <row r="34" spans="2:21" x14ac:dyDescent="0.2">
      <c r="B34" s="35"/>
      <c r="D34" t="s">
        <v>32</v>
      </c>
      <c r="E34" t="s">
        <v>40</v>
      </c>
      <c r="F34" t="s">
        <v>43</v>
      </c>
      <c r="G34" s="18" t="s">
        <v>73</v>
      </c>
      <c r="N34" s="18" t="s">
        <v>36</v>
      </c>
      <c r="O34">
        <v>0.85</v>
      </c>
      <c r="P34" s="54">
        <v>835.2</v>
      </c>
      <c r="Q34" s="53">
        <v>708500</v>
      </c>
      <c r="R34" s="53">
        <v>51980</v>
      </c>
      <c r="S34" s="56">
        <v>50</v>
      </c>
      <c r="T34">
        <f t="shared" si="2"/>
        <v>0.92663373323923781</v>
      </c>
      <c r="U34" s="57">
        <f t="shared" si="3"/>
        <v>1.8532674664784757E-2</v>
      </c>
    </row>
    <row r="35" spans="2:21" x14ac:dyDescent="0.2">
      <c r="C35" t="s">
        <v>53</v>
      </c>
      <c r="D35">
        <v>214900</v>
      </c>
      <c r="E35">
        <v>92.92</v>
      </c>
      <c r="F35">
        <v>4.59</v>
      </c>
      <c r="G35">
        <f>E35/D35</f>
        <v>4.3238715681712423E-4</v>
      </c>
      <c r="N35" s="18" t="s">
        <v>27</v>
      </c>
      <c r="O35">
        <v>0.24</v>
      </c>
      <c r="P35" s="54">
        <v>5017</v>
      </c>
      <c r="Q35" s="53">
        <v>708500</v>
      </c>
      <c r="R35" s="53">
        <v>51980</v>
      </c>
      <c r="S35" s="56">
        <v>125</v>
      </c>
      <c r="T35">
        <f t="shared" si="2"/>
        <v>0.92663373323923781</v>
      </c>
      <c r="U35" s="57">
        <f t="shared" si="3"/>
        <v>7.4130698659139026E-3</v>
      </c>
    </row>
    <row r="36" spans="2:21" x14ac:dyDescent="0.2">
      <c r="C36" s="8" t="s">
        <v>28</v>
      </c>
      <c r="D36" s="7">
        <v>214900</v>
      </c>
      <c r="E36" s="7">
        <v>127.6</v>
      </c>
      <c r="F36" s="12">
        <v>2.2809227111454815</v>
      </c>
      <c r="G36">
        <f t="shared" ref="G36:G53" si="4">E36/D36</f>
        <v>5.937645416472778E-4</v>
      </c>
      <c r="N36" s="18" t="s">
        <v>24</v>
      </c>
      <c r="O36">
        <v>0.46</v>
      </c>
      <c r="P36" s="54">
        <v>13140</v>
      </c>
      <c r="Q36" s="53">
        <v>708500</v>
      </c>
      <c r="R36" s="53">
        <v>51980</v>
      </c>
      <c r="S36" s="56">
        <v>150</v>
      </c>
      <c r="T36">
        <f t="shared" si="2"/>
        <v>0.92663373323923781</v>
      </c>
      <c r="U36" s="57">
        <f t="shared" si="3"/>
        <v>6.1775582215949192E-3</v>
      </c>
    </row>
    <row r="37" spans="2:21" x14ac:dyDescent="0.2">
      <c r="C37" s="19" t="s">
        <v>37</v>
      </c>
      <c r="D37" s="7">
        <v>214900</v>
      </c>
      <c r="E37" s="7">
        <v>835.2</v>
      </c>
      <c r="F37" s="15">
        <v>1.0616693363616805</v>
      </c>
      <c r="G37">
        <f t="shared" si="4"/>
        <v>3.8864588180549096E-3</v>
      </c>
      <c r="I37" s="9"/>
      <c r="J37" s="9"/>
      <c r="K37" s="9"/>
      <c r="L37" s="27"/>
    </row>
    <row r="38" spans="2:21" x14ac:dyDescent="0.2">
      <c r="C38" s="11" t="s">
        <v>29</v>
      </c>
      <c r="D38" s="7">
        <v>214900</v>
      </c>
      <c r="E38" s="7">
        <v>5017</v>
      </c>
      <c r="F38" s="12">
        <v>0.28899717423718052</v>
      </c>
      <c r="G38">
        <f t="shared" si="4"/>
        <v>2.3345742205677058E-2</v>
      </c>
      <c r="I38" s="7"/>
      <c r="J38" s="7"/>
      <c r="K38" s="7"/>
      <c r="L38" s="27"/>
    </row>
    <row r="39" spans="2:21" x14ac:dyDescent="0.2">
      <c r="C39" t="s">
        <v>17</v>
      </c>
      <c r="D39">
        <v>214900</v>
      </c>
      <c r="E39">
        <v>63.03</v>
      </c>
      <c r="F39">
        <v>9.2645179812428307</v>
      </c>
      <c r="G39">
        <f t="shared" si="4"/>
        <v>2.9329920893438809E-4</v>
      </c>
      <c r="I39" s="16"/>
      <c r="J39" s="16"/>
      <c r="K39" s="16"/>
      <c r="L39" s="27"/>
      <c r="N39" s="18" t="s">
        <v>26</v>
      </c>
      <c r="O39">
        <v>81.709999999999994</v>
      </c>
    </row>
    <row r="40" spans="2:21" x14ac:dyDescent="0.2">
      <c r="C40" t="s">
        <v>52</v>
      </c>
      <c r="D40">
        <v>214900</v>
      </c>
      <c r="E40">
        <v>63.03</v>
      </c>
      <c r="F40">
        <v>7</v>
      </c>
      <c r="G40">
        <f t="shared" si="4"/>
        <v>2.9329920893438809E-4</v>
      </c>
      <c r="I40" s="9"/>
      <c r="J40" s="9"/>
      <c r="K40" s="9"/>
      <c r="L40" s="27"/>
      <c r="N40" s="18" t="s">
        <v>25</v>
      </c>
      <c r="O40">
        <v>127.6</v>
      </c>
    </row>
    <row r="41" spans="2:21" x14ac:dyDescent="0.2">
      <c r="C41" t="s">
        <v>35</v>
      </c>
      <c r="D41">
        <v>214900</v>
      </c>
      <c r="E41">
        <v>13140</v>
      </c>
      <c r="F41">
        <v>0.24714186253919163</v>
      </c>
      <c r="G41">
        <f t="shared" si="4"/>
        <v>6.1144718473708705E-2</v>
      </c>
      <c r="I41" s="9"/>
      <c r="J41" s="9"/>
      <c r="K41" s="9"/>
      <c r="L41" s="27"/>
      <c r="N41" s="18" t="s">
        <v>60</v>
      </c>
      <c r="O41">
        <v>11.66</v>
      </c>
    </row>
    <row r="42" spans="2:21" x14ac:dyDescent="0.2">
      <c r="B42" s="35"/>
      <c r="I42" s="9"/>
      <c r="J42" s="9"/>
      <c r="K42" s="9"/>
      <c r="L42" s="27"/>
      <c r="N42" s="18" t="s">
        <v>36</v>
      </c>
      <c r="O42">
        <v>835.2</v>
      </c>
    </row>
    <row r="43" spans="2:21" x14ac:dyDescent="0.2">
      <c r="C43" t="s">
        <v>54</v>
      </c>
      <c r="D43">
        <v>937500</v>
      </c>
      <c r="E43">
        <v>92.92</v>
      </c>
      <c r="F43">
        <v>2.14</v>
      </c>
      <c r="G43">
        <f t="shared" si="4"/>
        <v>9.9114666666666668E-5</v>
      </c>
      <c r="N43" s="18" t="s">
        <v>16</v>
      </c>
      <c r="O43">
        <v>63</v>
      </c>
    </row>
    <row r="44" spans="2:21" x14ac:dyDescent="0.2">
      <c r="C44" s="19" t="s">
        <v>38</v>
      </c>
      <c r="D44" s="7">
        <v>937500</v>
      </c>
      <c r="E44" s="7">
        <v>127.6</v>
      </c>
      <c r="F44" s="15">
        <v>2.8955337053643246</v>
      </c>
      <c r="G44">
        <f t="shared" si="4"/>
        <v>1.3610666666666666E-4</v>
      </c>
      <c r="N44" s="18" t="s">
        <v>24</v>
      </c>
      <c r="O44">
        <v>13140</v>
      </c>
    </row>
    <row r="45" spans="2:21" x14ac:dyDescent="0.2">
      <c r="B45" s="17"/>
      <c r="C45" s="11" t="s">
        <v>39</v>
      </c>
      <c r="D45" s="7">
        <v>937500</v>
      </c>
      <c r="E45" s="7">
        <v>835.2</v>
      </c>
      <c r="F45" s="12">
        <v>0.64631595625849003</v>
      </c>
      <c r="G45">
        <f t="shared" si="4"/>
        <v>8.9088000000000004E-4</v>
      </c>
      <c r="N45" s="18" t="s">
        <v>70</v>
      </c>
      <c r="O45" s="21">
        <v>51980</v>
      </c>
    </row>
    <row r="46" spans="2:21" x14ac:dyDescent="0.2">
      <c r="C46" s="11" t="s">
        <v>30</v>
      </c>
      <c r="D46" s="7">
        <v>937500</v>
      </c>
      <c r="E46" s="7">
        <v>5017</v>
      </c>
      <c r="F46" s="12">
        <v>0.1857266588808994</v>
      </c>
      <c r="G46">
        <f t="shared" si="4"/>
        <v>5.3514666666666664E-3</v>
      </c>
      <c r="K46" t="s">
        <v>14</v>
      </c>
      <c r="L46" t="s">
        <v>73</v>
      </c>
      <c r="N46" s="18" t="s">
        <v>15</v>
      </c>
      <c r="O46">
        <v>214900</v>
      </c>
    </row>
    <row r="47" spans="2:21" x14ac:dyDescent="0.2">
      <c r="C47" t="s">
        <v>31</v>
      </c>
      <c r="D47">
        <v>937500</v>
      </c>
      <c r="E47">
        <v>13140</v>
      </c>
      <c r="F47">
        <v>0.67411194776532124</v>
      </c>
      <c r="G47">
        <f t="shared" si="4"/>
        <v>1.4016000000000001E-2</v>
      </c>
      <c r="J47" s="35" t="s">
        <v>16</v>
      </c>
      <c r="K47">
        <v>8.1300000000000008</v>
      </c>
      <c r="L47">
        <v>2.9329920893438809E-4</v>
      </c>
      <c r="N47" s="18" t="s">
        <v>71</v>
      </c>
      <c r="O47">
        <v>937500</v>
      </c>
    </row>
    <row r="48" spans="2:21" x14ac:dyDescent="0.2">
      <c r="C48" t="s">
        <v>55</v>
      </c>
      <c r="D48">
        <v>937500</v>
      </c>
      <c r="E48">
        <v>81.709999999999994</v>
      </c>
      <c r="F48">
        <v>1.0900000000000001</v>
      </c>
      <c r="G48">
        <f t="shared" si="4"/>
        <v>8.7157333333333326E-5</v>
      </c>
      <c r="J48" s="35" t="s">
        <v>26</v>
      </c>
      <c r="K48">
        <v>4.59</v>
      </c>
      <c r="L48">
        <v>4.3238715681712423E-4</v>
      </c>
      <c r="N48" s="18" t="s">
        <v>72</v>
      </c>
      <c r="O48">
        <v>708500</v>
      </c>
    </row>
    <row r="49" spans="3:12" x14ac:dyDescent="0.2">
      <c r="C49" t="s">
        <v>56</v>
      </c>
      <c r="D49">
        <v>937500</v>
      </c>
      <c r="E49">
        <v>11.66</v>
      </c>
      <c r="F49">
        <v>12.88</v>
      </c>
      <c r="G49">
        <f t="shared" si="4"/>
        <v>1.2437333333333334E-5</v>
      </c>
      <c r="J49" s="35" t="s">
        <v>25</v>
      </c>
      <c r="K49">
        <v>2.2809227111454815</v>
      </c>
      <c r="L49">
        <v>5.937645416472778E-4</v>
      </c>
    </row>
    <row r="50" spans="3:12" x14ac:dyDescent="0.2">
      <c r="J50" s="35" t="s">
        <v>36</v>
      </c>
      <c r="K50">
        <v>1.0616693363616805</v>
      </c>
      <c r="L50">
        <v>3.8864588180549096E-3</v>
      </c>
    </row>
    <row r="51" spans="3:12" x14ac:dyDescent="0.2">
      <c r="C51" t="s">
        <v>59</v>
      </c>
      <c r="D51">
        <v>708500</v>
      </c>
      <c r="E51">
        <v>11.66</v>
      </c>
      <c r="F51">
        <v>13.86</v>
      </c>
      <c r="G51">
        <f t="shared" si="4"/>
        <v>1.6457304163726183E-5</v>
      </c>
      <c r="J51" s="35" t="s">
        <v>27</v>
      </c>
      <c r="K51">
        <v>0.28899717423718052</v>
      </c>
      <c r="L51">
        <v>2.3345742205677058E-2</v>
      </c>
    </row>
    <row r="52" spans="3:12" x14ac:dyDescent="0.2">
      <c r="C52" t="s">
        <v>57</v>
      </c>
      <c r="D52">
        <v>708500</v>
      </c>
      <c r="E52">
        <v>81.709999999999994</v>
      </c>
      <c r="F52">
        <v>2.0099999999999998</v>
      </c>
      <c r="G52">
        <f t="shared" si="4"/>
        <v>1.1532815808045165E-4</v>
      </c>
      <c r="J52" s="35" t="s">
        <v>24</v>
      </c>
      <c r="K52">
        <v>0.24714186253919163</v>
      </c>
      <c r="L52">
        <v>6.1144718473708705E-2</v>
      </c>
    </row>
    <row r="53" spans="3:12" x14ac:dyDescent="0.2">
      <c r="C53" t="s">
        <v>58</v>
      </c>
      <c r="D53">
        <v>708500</v>
      </c>
      <c r="E53">
        <v>127.6</v>
      </c>
      <c r="F53">
        <v>3.12</v>
      </c>
      <c r="G53">
        <f t="shared" si="4"/>
        <v>1.8009880028228652E-4</v>
      </c>
    </row>
    <row r="54" spans="3:12" x14ac:dyDescent="0.2">
      <c r="J54" s="35" t="s">
        <v>60</v>
      </c>
      <c r="K54">
        <v>12.88</v>
      </c>
      <c r="L54">
        <v>1.2437333333333334E-5</v>
      </c>
    </row>
    <row r="55" spans="3:12" x14ac:dyDescent="0.2">
      <c r="J55" s="35" t="s">
        <v>26</v>
      </c>
      <c r="K55">
        <v>2.14</v>
      </c>
      <c r="L55">
        <v>9.9114666666666668E-5</v>
      </c>
    </row>
    <row r="56" spans="3:12" x14ac:dyDescent="0.2">
      <c r="J56" s="35" t="s">
        <v>25</v>
      </c>
      <c r="K56">
        <v>2.8955337053643246</v>
      </c>
      <c r="L56">
        <v>1.3610666666666666E-4</v>
      </c>
    </row>
    <row r="57" spans="3:12" x14ac:dyDescent="0.2">
      <c r="J57" s="35" t="s">
        <v>36</v>
      </c>
      <c r="K57">
        <v>0.64631595625849003</v>
      </c>
      <c r="L57">
        <v>8.9088000000000004E-4</v>
      </c>
    </row>
    <row r="58" spans="3:12" x14ac:dyDescent="0.2">
      <c r="J58" s="35" t="s">
        <v>27</v>
      </c>
      <c r="K58">
        <v>0.1857266588808994</v>
      </c>
      <c r="L58">
        <v>5.3514666666666664E-3</v>
      </c>
    </row>
    <row r="59" spans="3:12" x14ac:dyDescent="0.2">
      <c r="J59" s="35" t="s">
        <v>24</v>
      </c>
      <c r="K59">
        <v>0.67411194776532124</v>
      </c>
      <c r="L59">
        <v>1.4016000000000001E-2</v>
      </c>
    </row>
    <row r="60" spans="3:12" x14ac:dyDescent="0.2"/>
    <row r="61" spans="3:12" x14ac:dyDescent="0.2">
      <c r="J61" s="35" t="s">
        <v>60</v>
      </c>
      <c r="K61">
        <v>13.86</v>
      </c>
      <c r="L61">
        <v>1.6457304163726183E-5</v>
      </c>
    </row>
    <row r="62" spans="3:12" x14ac:dyDescent="0.2">
      <c r="J62" s="35" t="s">
        <v>26</v>
      </c>
      <c r="K62">
        <v>2.0099999999999998</v>
      </c>
      <c r="L62">
        <v>1.1532815808045165E-4</v>
      </c>
    </row>
    <row r="63" spans="3:12" x14ac:dyDescent="0.2">
      <c r="J63" s="35" t="s">
        <v>25</v>
      </c>
      <c r="K63">
        <v>3.12</v>
      </c>
      <c r="L63">
        <v>1.8009880028228652E-4</v>
      </c>
    </row>
    <row r="65" spans="10:14" x14ac:dyDescent="0.2">
      <c r="K65" t="s">
        <v>15</v>
      </c>
      <c r="L65" t="s">
        <v>71</v>
      </c>
      <c r="M65" t="s">
        <v>72</v>
      </c>
    </row>
    <row r="66" spans="10:14" x14ac:dyDescent="0.2">
      <c r="J66" s="35" t="s">
        <v>60</v>
      </c>
      <c r="K66" s="60"/>
      <c r="L66" s="60">
        <v>12.88</v>
      </c>
      <c r="M66" s="60">
        <v>13.86</v>
      </c>
      <c r="N66">
        <v>11.66</v>
      </c>
    </row>
    <row r="67" spans="10:14" x14ac:dyDescent="0.2">
      <c r="J67" s="35" t="s">
        <v>16</v>
      </c>
      <c r="K67" s="60">
        <v>8.1300000000000008</v>
      </c>
      <c r="L67" s="60"/>
      <c r="M67" s="60"/>
      <c r="N67">
        <v>92.92</v>
      </c>
    </row>
    <row r="68" spans="10:14" x14ac:dyDescent="0.2">
      <c r="J68" s="35" t="s">
        <v>26</v>
      </c>
      <c r="K68" s="60">
        <v>4.59</v>
      </c>
      <c r="L68" s="60">
        <v>2.14</v>
      </c>
      <c r="M68" s="60">
        <v>2.0099999999999998</v>
      </c>
      <c r="N68">
        <v>92.92</v>
      </c>
    </row>
    <row r="69" spans="10:14" x14ac:dyDescent="0.2">
      <c r="J69" s="35" t="s">
        <v>25</v>
      </c>
      <c r="K69" s="60">
        <v>2.2809227111454815</v>
      </c>
      <c r="L69" s="60">
        <v>2.8955337053643246</v>
      </c>
      <c r="M69" s="60">
        <v>3.12</v>
      </c>
      <c r="N69" s="7">
        <v>127.6</v>
      </c>
    </row>
    <row r="70" spans="10:14" x14ac:dyDescent="0.2">
      <c r="J70" s="35" t="s">
        <v>36</v>
      </c>
      <c r="K70" s="60">
        <v>1.0616693363616805</v>
      </c>
      <c r="L70" s="60">
        <v>0.64631595625849003</v>
      </c>
      <c r="M70" s="60"/>
      <c r="N70" s="7">
        <v>835.2</v>
      </c>
    </row>
    <row r="71" spans="10:14" x14ac:dyDescent="0.2">
      <c r="J71" s="35" t="s">
        <v>27</v>
      </c>
      <c r="K71" s="60">
        <v>0.28899717423718052</v>
      </c>
      <c r="L71" s="60">
        <v>0.1857266588808994</v>
      </c>
      <c r="M71" s="60"/>
      <c r="N71" s="7">
        <v>5017</v>
      </c>
    </row>
    <row r="72" spans="10:14" x14ac:dyDescent="0.2">
      <c r="J72" s="35" t="s">
        <v>24</v>
      </c>
      <c r="K72" s="60">
        <v>0.24714186253919163</v>
      </c>
      <c r="L72" s="60">
        <v>0.67411194776532124</v>
      </c>
      <c r="M72" s="60"/>
      <c r="N72">
        <v>13140</v>
      </c>
    </row>
  </sheetData>
  <sortState ref="J61:L63">
    <sortCondition ref="L61:L63"/>
  </sortState>
  <mergeCells count="1">
    <mergeCell ref="H6:K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workbookViewId="0">
      <selection activeCell="B141" sqref="B141:B143"/>
    </sheetView>
  </sheetViews>
  <sheetFormatPr defaultRowHeight="12.75" x14ac:dyDescent="0.2"/>
  <cols>
    <col min="5" max="5" width="9.5703125" bestFit="1" customWidth="1"/>
    <col min="15" max="15" width="12.42578125" bestFit="1" customWidth="1"/>
    <col min="16" max="16" width="8.7109375" style="5"/>
    <col min="17" max="20" width="8.7109375" style="31"/>
    <col min="21" max="21" width="8.7109375" style="5"/>
  </cols>
  <sheetData>
    <row r="1" spans="1:21" x14ac:dyDescent="0.2">
      <c r="A1" t="s">
        <v>2</v>
      </c>
      <c r="B1" t="s">
        <v>3</v>
      </c>
      <c r="C1" t="s">
        <v>9</v>
      </c>
      <c r="D1" t="s">
        <v>10</v>
      </c>
      <c r="P1" s="28" t="s">
        <v>49</v>
      </c>
      <c r="Q1" s="30" t="s">
        <v>48</v>
      </c>
    </row>
    <row r="2" spans="1:21" x14ac:dyDescent="0.2">
      <c r="A2" t="s">
        <v>6</v>
      </c>
      <c r="B2" t="s">
        <v>7</v>
      </c>
      <c r="Q2" s="31">
        <v>30</v>
      </c>
      <c r="R2" s="31">
        <f>Q2+273</f>
        <v>303</v>
      </c>
      <c r="S2" s="31">
        <v>1</v>
      </c>
      <c r="T2" s="31">
        <f>EXP($R$6/2.303/8.314*(1/R2-1/$R$2))</f>
        <v>1</v>
      </c>
      <c r="U2" s="5">
        <f t="shared" ref="U2:U4" si="0">(S2-T2)^2</f>
        <v>0</v>
      </c>
    </row>
    <row r="3" spans="1:21" x14ac:dyDescent="0.2">
      <c r="A3">
        <v>30</v>
      </c>
      <c r="B3">
        <v>0.01</v>
      </c>
      <c r="C3">
        <v>26120</v>
      </c>
      <c r="E3" s="1"/>
      <c r="O3" s="21">
        <f>P3*$T$7</f>
        <v>2.9961458556049718E-3</v>
      </c>
      <c r="P3" s="5">
        <f>B3*$S$2</f>
        <v>0.01</v>
      </c>
      <c r="Q3" s="31">
        <v>40</v>
      </c>
      <c r="R3" s="31">
        <f t="shared" ref="R3:R5" si="1">Q3+273</f>
        <v>313</v>
      </c>
      <c r="S3" s="31">
        <v>0.1</v>
      </c>
      <c r="T3" s="31">
        <f t="shared" ref="T3:T5" si="2">EXP($R$6/2.303/8.314*(1/R3-1/$R$2))</f>
        <v>0.10076172366758376</v>
      </c>
      <c r="U3" s="5">
        <f t="shared" si="0"/>
        <v>5.8022294575725146E-7</v>
      </c>
    </row>
    <row r="4" spans="1:21" x14ac:dyDescent="0.2">
      <c r="A4">
        <v>30</v>
      </c>
      <c r="B4">
        <v>1.259E-2</v>
      </c>
      <c r="C4">
        <v>32040</v>
      </c>
      <c r="D4">
        <v>73.53</v>
      </c>
      <c r="E4" s="1"/>
      <c r="O4" s="21">
        <f t="shared" ref="O4:O40" si="3">P4*$T$7</f>
        <v>3.7721476322066599E-3</v>
      </c>
      <c r="P4" s="5">
        <f t="shared" ref="P4:P40" si="4">B4*$S$2</f>
        <v>1.259E-2</v>
      </c>
      <c r="Q4" s="31">
        <v>50</v>
      </c>
      <c r="R4" s="31">
        <f t="shared" si="1"/>
        <v>323</v>
      </c>
      <c r="S4" s="31">
        <v>1.4999999999999999E-2</v>
      </c>
      <c r="T4" s="31">
        <f t="shared" si="2"/>
        <v>1.1703253699849281E-2</v>
      </c>
      <c r="U4" s="5">
        <f t="shared" si="0"/>
        <v>1.086853616755745E-5</v>
      </c>
    </row>
    <row r="5" spans="1:21" x14ac:dyDescent="0.2">
      <c r="A5">
        <v>30</v>
      </c>
      <c r="B5">
        <v>1.585E-2</v>
      </c>
      <c r="C5">
        <v>38890</v>
      </c>
      <c r="D5">
        <v>72.7</v>
      </c>
      <c r="E5" s="1"/>
      <c r="O5" s="21">
        <f t="shared" si="3"/>
        <v>4.7488911811338803E-3</v>
      </c>
      <c r="P5" s="5">
        <f t="shared" si="4"/>
        <v>1.585E-2</v>
      </c>
      <c r="Q5" s="31">
        <v>60</v>
      </c>
      <c r="R5" s="31">
        <f t="shared" si="1"/>
        <v>333</v>
      </c>
      <c r="S5" s="31">
        <v>2E-3</v>
      </c>
      <c r="T5" s="31">
        <f t="shared" si="2"/>
        <v>1.5469388438953469E-3</v>
      </c>
      <c r="U5" s="5">
        <f>(S5-T5)^2</f>
        <v>2.0526441117088486E-7</v>
      </c>
    </row>
    <row r="6" spans="1:21" x14ac:dyDescent="0.2">
      <c r="A6">
        <v>30</v>
      </c>
      <c r="B6">
        <v>1.9949999999999999E-2</v>
      </c>
      <c r="C6">
        <v>47000</v>
      </c>
      <c r="D6">
        <v>71.81</v>
      </c>
      <c r="E6" s="1"/>
      <c r="O6" s="21">
        <f t="shared" si="3"/>
        <v>5.977310981931919E-3</v>
      </c>
      <c r="P6" s="5">
        <f t="shared" si="4"/>
        <v>1.9949999999999999E-2</v>
      </c>
      <c r="Q6" s="30" t="s">
        <v>50</v>
      </c>
      <c r="R6" s="32">
        <v>416747.49069559906</v>
      </c>
      <c r="S6" s="30" t="s">
        <v>51</v>
      </c>
      <c r="T6" s="29">
        <f>SUM(U3:U5)</f>
        <v>1.1654023524485586E-5</v>
      </c>
    </row>
    <row r="7" spans="1:21" x14ac:dyDescent="0.2">
      <c r="A7">
        <v>30</v>
      </c>
      <c r="B7">
        <v>2.512E-2</v>
      </c>
      <c r="C7">
        <v>56690</v>
      </c>
      <c r="D7">
        <v>71.09</v>
      </c>
      <c r="E7" s="1"/>
      <c r="O7" s="21">
        <f t="shared" si="3"/>
        <v>7.5263183892796898E-3</v>
      </c>
      <c r="P7" s="5">
        <f t="shared" si="4"/>
        <v>2.512E-2</v>
      </c>
      <c r="Q7" s="31">
        <v>25</v>
      </c>
      <c r="R7" s="31">
        <f>Q7+273</f>
        <v>298</v>
      </c>
      <c r="T7" s="31">
        <f>EXP($R$6/2.303/8.314*(1/R2-1/$R$7))</f>
        <v>0.29961458556049719</v>
      </c>
    </row>
    <row r="8" spans="1:21" x14ac:dyDescent="0.2">
      <c r="A8">
        <v>30</v>
      </c>
      <c r="B8">
        <v>3.1620000000000002E-2</v>
      </c>
      <c r="C8">
        <v>67790</v>
      </c>
      <c r="D8">
        <v>70.27</v>
      </c>
      <c r="E8" s="1"/>
      <c r="O8" s="21">
        <f t="shared" si="3"/>
        <v>9.473813195422922E-3</v>
      </c>
      <c r="P8" s="5">
        <f t="shared" si="4"/>
        <v>3.1620000000000002E-2</v>
      </c>
      <c r="T8" s="31">
        <f>EXP($R$6/2.303/8.314*(1/R3-1/$R$7))</f>
        <v>3.0189682077024455E-2</v>
      </c>
    </row>
    <row r="9" spans="1:21" x14ac:dyDescent="0.2">
      <c r="A9">
        <v>30</v>
      </c>
      <c r="B9">
        <v>3.9809999999999998E-2</v>
      </c>
      <c r="C9">
        <v>81060</v>
      </c>
      <c r="D9">
        <v>69.67</v>
      </c>
      <c r="E9" s="1"/>
      <c r="O9" s="21">
        <f t="shared" si="3"/>
        <v>1.1927656651163392E-2</v>
      </c>
      <c r="P9" s="5">
        <f t="shared" si="4"/>
        <v>3.9809999999999998E-2</v>
      </c>
    </row>
    <row r="10" spans="1:21" x14ac:dyDescent="0.2">
      <c r="A10">
        <v>30</v>
      </c>
      <c r="B10">
        <v>5.0119999999999998E-2</v>
      </c>
      <c r="C10">
        <v>96650</v>
      </c>
      <c r="D10">
        <v>69.36</v>
      </c>
      <c r="E10" s="1"/>
      <c r="O10" s="21">
        <f t="shared" si="3"/>
        <v>1.5016683028292118E-2</v>
      </c>
      <c r="P10" s="5">
        <f t="shared" si="4"/>
        <v>5.0119999999999998E-2</v>
      </c>
    </row>
    <row r="11" spans="1:21" x14ac:dyDescent="0.2">
      <c r="A11">
        <v>30</v>
      </c>
      <c r="B11">
        <v>6.3100000000000003E-2</v>
      </c>
      <c r="C11" s="1">
        <v>115800</v>
      </c>
      <c r="D11">
        <v>69.069999999999993</v>
      </c>
      <c r="E11" s="1"/>
      <c r="O11" s="21">
        <f t="shared" si="3"/>
        <v>1.8905680348867374E-2</v>
      </c>
      <c r="P11" s="5">
        <f t="shared" si="4"/>
        <v>6.3100000000000003E-2</v>
      </c>
    </row>
    <row r="12" spans="1:21" x14ac:dyDescent="0.2">
      <c r="A12">
        <v>30</v>
      </c>
      <c r="B12">
        <v>7.9430000000000001E-2</v>
      </c>
      <c r="C12" s="1">
        <v>138200</v>
      </c>
      <c r="D12">
        <v>68.290000000000006</v>
      </c>
      <c r="E12" s="1"/>
      <c r="O12" s="21">
        <f t="shared" si="3"/>
        <v>2.3798386531070293E-2</v>
      </c>
      <c r="P12" s="5">
        <f t="shared" si="4"/>
        <v>7.9430000000000001E-2</v>
      </c>
    </row>
    <row r="13" spans="1:21" x14ac:dyDescent="0.2">
      <c r="A13">
        <v>30</v>
      </c>
      <c r="B13">
        <v>0.1</v>
      </c>
      <c r="C13" s="1">
        <v>162300</v>
      </c>
      <c r="D13">
        <v>67.45</v>
      </c>
      <c r="E13" s="1"/>
      <c r="O13" s="21">
        <f t="shared" si="3"/>
        <v>2.996145855604972E-2</v>
      </c>
      <c r="P13" s="5">
        <f t="shared" si="4"/>
        <v>0.1</v>
      </c>
    </row>
    <row r="14" spans="1:21" x14ac:dyDescent="0.2">
      <c r="A14">
        <v>30</v>
      </c>
      <c r="B14">
        <v>0.12590000000000001</v>
      </c>
      <c r="C14" s="1">
        <v>192900</v>
      </c>
      <c r="D14">
        <v>67.19</v>
      </c>
      <c r="E14" s="1"/>
      <c r="O14" s="21">
        <f t="shared" si="3"/>
        <v>3.7721476322066599E-2</v>
      </c>
      <c r="P14" s="5">
        <f t="shared" si="4"/>
        <v>0.12590000000000001</v>
      </c>
    </row>
    <row r="15" spans="1:21" x14ac:dyDescent="0.2">
      <c r="A15">
        <v>30</v>
      </c>
      <c r="B15">
        <v>0.1585</v>
      </c>
      <c r="C15" s="1">
        <v>228400</v>
      </c>
      <c r="D15">
        <v>65.91</v>
      </c>
      <c r="E15" s="1"/>
      <c r="O15" s="21">
        <f t="shared" si="3"/>
        <v>4.7488911811338803E-2</v>
      </c>
      <c r="P15" s="5">
        <f t="shared" si="4"/>
        <v>0.1585</v>
      </c>
    </row>
    <row r="16" spans="1:21" x14ac:dyDescent="0.2">
      <c r="A16">
        <v>30</v>
      </c>
      <c r="B16">
        <v>0.19950000000000001</v>
      </c>
      <c r="C16" s="1">
        <v>273500</v>
      </c>
      <c r="D16">
        <v>65.5</v>
      </c>
      <c r="E16" s="1"/>
      <c r="O16" s="21">
        <f t="shared" si="3"/>
        <v>5.9773109819319194E-2</v>
      </c>
      <c r="P16" s="5">
        <f t="shared" si="4"/>
        <v>0.19950000000000001</v>
      </c>
    </row>
    <row r="17" spans="1:16" x14ac:dyDescent="0.2">
      <c r="A17">
        <v>30</v>
      </c>
      <c r="B17">
        <v>0.25119999999999998</v>
      </c>
      <c r="C17" s="1">
        <v>322600</v>
      </c>
      <c r="D17">
        <v>65.61</v>
      </c>
      <c r="E17" s="1"/>
      <c r="O17" s="21">
        <f t="shared" si="3"/>
        <v>7.5263183892796889E-2</v>
      </c>
      <c r="P17" s="5">
        <f t="shared" si="4"/>
        <v>0.25119999999999998</v>
      </c>
    </row>
    <row r="18" spans="1:16" x14ac:dyDescent="0.2">
      <c r="A18">
        <v>30</v>
      </c>
      <c r="B18">
        <v>0.31619999999999998</v>
      </c>
      <c r="C18" s="1">
        <v>378100</v>
      </c>
      <c r="D18">
        <v>64.569999999999993</v>
      </c>
      <c r="E18" s="1"/>
      <c r="O18" s="21">
        <f t="shared" si="3"/>
        <v>9.4738131954229213E-2</v>
      </c>
      <c r="P18" s="5">
        <f t="shared" si="4"/>
        <v>0.31619999999999998</v>
      </c>
    </row>
    <row r="19" spans="1:16" x14ac:dyDescent="0.2">
      <c r="A19">
        <v>30</v>
      </c>
      <c r="B19">
        <v>0.39810000000000001</v>
      </c>
      <c r="C19" s="1">
        <v>448900</v>
      </c>
      <c r="D19">
        <v>64.489999999999995</v>
      </c>
      <c r="E19" s="1"/>
      <c r="O19" s="21">
        <f t="shared" si="3"/>
        <v>0.11927656651163393</v>
      </c>
      <c r="P19" s="5">
        <f t="shared" si="4"/>
        <v>0.39810000000000001</v>
      </c>
    </row>
    <row r="20" spans="1:16" x14ac:dyDescent="0.2">
      <c r="A20">
        <v>30</v>
      </c>
      <c r="B20">
        <v>0.50119999999999998</v>
      </c>
      <c r="C20" s="1">
        <v>526300</v>
      </c>
      <c r="D20">
        <v>63.65</v>
      </c>
      <c r="E20" s="1"/>
      <c r="O20" s="21">
        <f t="shared" si="3"/>
        <v>0.15016683028292119</v>
      </c>
      <c r="P20" s="5">
        <f t="shared" si="4"/>
        <v>0.50119999999999998</v>
      </c>
    </row>
    <row r="21" spans="1:16" x14ac:dyDescent="0.2">
      <c r="A21">
        <v>30</v>
      </c>
      <c r="B21">
        <v>0.63100000000000001</v>
      </c>
      <c r="C21" s="1">
        <v>619200</v>
      </c>
      <c r="D21">
        <v>62.74</v>
      </c>
      <c r="E21" s="1"/>
      <c r="O21" s="21">
        <f t="shared" si="3"/>
        <v>0.18905680348867374</v>
      </c>
      <c r="P21" s="5">
        <f t="shared" si="4"/>
        <v>0.63100000000000001</v>
      </c>
    </row>
    <row r="22" spans="1:16" x14ac:dyDescent="0.2">
      <c r="A22">
        <v>30</v>
      </c>
      <c r="B22">
        <v>0.79430000000000001</v>
      </c>
      <c r="C22" s="1">
        <v>720800</v>
      </c>
      <c r="D22">
        <v>62.58</v>
      </c>
      <c r="E22" s="1"/>
      <c r="O22" s="21">
        <f t="shared" si="3"/>
        <v>0.23798386531070292</v>
      </c>
      <c r="P22" s="5">
        <f t="shared" si="4"/>
        <v>0.79430000000000001</v>
      </c>
    </row>
    <row r="23" spans="1:16" x14ac:dyDescent="0.2">
      <c r="A23">
        <v>30</v>
      </c>
      <c r="B23">
        <v>1</v>
      </c>
      <c r="C23" s="1">
        <v>840200</v>
      </c>
      <c r="D23">
        <v>62.4</v>
      </c>
      <c r="E23" s="1"/>
      <c r="O23" s="21">
        <f t="shared" si="3"/>
        <v>0.29961458556049719</v>
      </c>
      <c r="P23" s="5">
        <f t="shared" si="4"/>
        <v>1</v>
      </c>
    </row>
    <row r="24" spans="1:16" x14ac:dyDescent="0.2">
      <c r="A24">
        <v>30</v>
      </c>
      <c r="B24">
        <v>1.2589999999999999</v>
      </c>
      <c r="C24" s="1">
        <v>986600</v>
      </c>
      <c r="D24">
        <v>61.08</v>
      </c>
      <c r="E24" s="1"/>
      <c r="O24" s="21">
        <f t="shared" si="3"/>
        <v>0.37721476322066594</v>
      </c>
      <c r="P24" s="5">
        <f t="shared" si="4"/>
        <v>1.2589999999999999</v>
      </c>
    </row>
    <row r="25" spans="1:16" x14ac:dyDescent="0.2">
      <c r="A25">
        <v>30</v>
      </c>
      <c r="B25">
        <v>1.585</v>
      </c>
      <c r="C25" s="1">
        <v>1153000</v>
      </c>
      <c r="D25">
        <v>60.92</v>
      </c>
      <c r="E25" s="1"/>
      <c r="O25" s="21">
        <f t="shared" si="3"/>
        <v>0.47488911811338802</v>
      </c>
      <c r="P25" s="5">
        <f t="shared" si="4"/>
        <v>1.585</v>
      </c>
    </row>
    <row r="26" spans="1:16" x14ac:dyDescent="0.2">
      <c r="A26">
        <v>30</v>
      </c>
      <c r="B26">
        <v>1.9950000000000001</v>
      </c>
      <c r="C26" s="1">
        <v>1358000</v>
      </c>
      <c r="D26">
        <v>60.26</v>
      </c>
      <c r="E26" s="1"/>
      <c r="O26" s="21">
        <f t="shared" si="3"/>
        <v>0.59773109819319192</v>
      </c>
      <c r="P26" s="5">
        <f t="shared" si="4"/>
        <v>1.9950000000000001</v>
      </c>
    </row>
    <row r="27" spans="1:16" x14ac:dyDescent="0.2">
      <c r="A27">
        <v>30</v>
      </c>
      <c r="B27">
        <v>2.512</v>
      </c>
      <c r="C27" s="1">
        <v>1568000</v>
      </c>
      <c r="D27">
        <v>59.7</v>
      </c>
      <c r="E27" s="1"/>
      <c r="O27" s="21">
        <f t="shared" si="3"/>
        <v>0.75263183892796892</v>
      </c>
      <c r="P27" s="5">
        <f t="shared" si="4"/>
        <v>2.512</v>
      </c>
    </row>
    <row r="28" spans="1:16" x14ac:dyDescent="0.2">
      <c r="A28">
        <v>30</v>
      </c>
      <c r="B28">
        <v>3.1619999999999999</v>
      </c>
      <c r="C28" s="1">
        <v>1839000</v>
      </c>
      <c r="D28">
        <v>59.66</v>
      </c>
      <c r="E28" s="1"/>
      <c r="O28" s="21">
        <f t="shared" si="3"/>
        <v>0.9473813195422921</v>
      </c>
      <c r="P28" s="5">
        <f>B28*$S$2</f>
        <v>3.1619999999999999</v>
      </c>
    </row>
    <row r="29" spans="1:16" x14ac:dyDescent="0.2">
      <c r="A29">
        <v>30</v>
      </c>
      <c r="B29">
        <v>3.9809999999999999</v>
      </c>
      <c r="C29" s="1">
        <v>2108000</v>
      </c>
      <c r="D29">
        <v>58.74</v>
      </c>
      <c r="E29" s="1"/>
      <c r="O29" s="21">
        <f t="shared" si="3"/>
        <v>1.1927656651163392</v>
      </c>
      <c r="P29" s="5">
        <f t="shared" si="4"/>
        <v>3.9809999999999999</v>
      </c>
    </row>
    <row r="30" spans="1:16" x14ac:dyDescent="0.2">
      <c r="A30">
        <v>30</v>
      </c>
      <c r="B30">
        <v>5.0119999999999996</v>
      </c>
      <c r="C30" s="1">
        <v>2466000</v>
      </c>
      <c r="D30">
        <v>58.87</v>
      </c>
      <c r="E30" s="1"/>
      <c r="O30" s="36">
        <f t="shared" si="3"/>
        <v>1.5016683028292117</v>
      </c>
      <c r="P30" s="5">
        <f t="shared" si="4"/>
        <v>5.0119999999999996</v>
      </c>
    </row>
    <row r="31" spans="1:16" x14ac:dyDescent="0.2">
      <c r="A31">
        <v>30</v>
      </c>
      <c r="B31">
        <v>6.31</v>
      </c>
      <c r="C31" s="1">
        <v>2846000</v>
      </c>
      <c r="D31">
        <v>57.89</v>
      </c>
      <c r="E31" s="1"/>
      <c r="O31" s="21">
        <f t="shared" si="3"/>
        <v>1.8905680348867371</v>
      </c>
      <c r="P31" s="5">
        <f t="shared" si="4"/>
        <v>6.31</v>
      </c>
    </row>
    <row r="32" spans="1:16" x14ac:dyDescent="0.2">
      <c r="A32">
        <v>30</v>
      </c>
      <c r="B32">
        <v>7.9429999999999996</v>
      </c>
      <c r="C32" s="1">
        <v>3301000</v>
      </c>
      <c r="D32">
        <v>58.1</v>
      </c>
      <c r="E32" s="1"/>
      <c r="O32" s="21">
        <f t="shared" si="3"/>
        <v>2.3798386531070292</v>
      </c>
      <c r="P32" s="5">
        <f t="shared" si="4"/>
        <v>7.9429999999999996</v>
      </c>
    </row>
    <row r="33" spans="1:16" x14ac:dyDescent="0.2">
      <c r="A33">
        <v>30</v>
      </c>
      <c r="B33">
        <v>10</v>
      </c>
      <c r="C33" s="1">
        <v>3816000</v>
      </c>
      <c r="D33">
        <v>57.77</v>
      </c>
      <c r="E33" s="1"/>
      <c r="O33" s="21">
        <f t="shared" si="3"/>
        <v>2.996145855604972</v>
      </c>
      <c r="P33" s="5">
        <f t="shared" si="4"/>
        <v>10</v>
      </c>
    </row>
    <row r="34" spans="1:16" x14ac:dyDescent="0.2">
      <c r="A34">
        <v>30</v>
      </c>
      <c r="B34">
        <v>12.59</v>
      </c>
      <c r="C34" s="1">
        <v>4406000</v>
      </c>
      <c r="D34">
        <v>57.46</v>
      </c>
      <c r="E34" s="1"/>
      <c r="O34" s="21">
        <f t="shared" si="3"/>
        <v>3.7721476322066598</v>
      </c>
      <c r="P34" s="5">
        <f t="shared" si="4"/>
        <v>12.59</v>
      </c>
    </row>
    <row r="35" spans="1:16" x14ac:dyDescent="0.2">
      <c r="A35">
        <v>30</v>
      </c>
      <c r="B35">
        <v>15.85</v>
      </c>
      <c r="C35" s="1">
        <v>5080000</v>
      </c>
      <c r="D35">
        <v>57.16</v>
      </c>
      <c r="E35" s="1"/>
      <c r="O35" s="21">
        <f t="shared" si="3"/>
        <v>4.7488911811338808</v>
      </c>
      <c r="P35" s="5">
        <f t="shared" si="4"/>
        <v>15.85</v>
      </c>
    </row>
    <row r="36" spans="1:16" x14ac:dyDescent="0.2">
      <c r="A36">
        <v>30</v>
      </c>
      <c r="B36">
        <v>19.95</v>
      </c>
      <c r="C36" s="1">
        <v>5843000</v>
      </c>
      <c r="D36">
        <v>56.91</v>
      </c>
      <c r="E36" s="1"/>
      <c r="O36" s="21">
        <f t="shared" si="3"/>
        <v>5.977310981931919</v>
      </c>
      <c r="P36" s="5">
        <f t="shared" si="4"/>
        <v>19.95</v>
      </c>
    </row>
    <row r="37" spans="1:16" x14ac:dyDescent="0.2">
      <c r="A37">
        <v>30</v>
      </c>
      <c r="B37">
        <v>25.12</v>
      </c>
      <c r="C37" s="1">
        <v>6667000</v>
      </c>
      <c r="D37">
        <v>56.47</v>
      </c>
      <c r="E37" s="1"/>
      <c r="O37" s="21">
        <f t="shared" si="3"/>
        <v>7.5263183892796901</v>
      </c>
      <c r="P37" s="5">
        <f t="shared" si="4"/>
        <v>25.12</v>
      </c>
    </row>
    <row r="38" spans="1:16" x14ac:dyDescent="0.2">
      <c r="A38">
        <v>30</v>
      </c>
      <c r="B38">
        <v>31.62</v>
      </c>
      <c r="C38" s="1">
        <v>7598000</v>
      </c>
      <c r="D38">
        <v>58.13</v>
      </c>
      <c r="E38" s="1"/>
      <c r="O38" s="21">
        <f t="shared" si="3"/>
        <v>9.4738131954229221</v>
      </c>
      <c r="P38" s="5">
        <f t="shared" si="4"/>
        <v>31.62</v>
      </c>
    </row>
    <row r="39" spans="1:16" x14ac:dyDescent="0.2">
      <c r="A39">
        <v>30</v>
      </c>
      <c r="B39">
        <v>39.81</v>
      </c>
      <c r="C39" s="1">
        <v>8787000</v>
      </c>
      <c r="D39">
        <v>56.1</v>
      </c>
      <c r="E39" s="1"/>
      <c r="O39" s="21">
        <f t="shared" si="3"/>
        <v>11.927656651163394</v>
      </c>
      <c r="P39" s="5">
        <f t="shared" si="4"/>
        <v>39.81</v>
      </c>
    </row>
    <row r="40" spans="1:16" x14ac:dyDescent="0.2">
      <c r="A40">
        <v>30</v>
      </c>
      <c r="B40">
        <v>50</v>
      </c>
      <c r="C40" s="1">
        <v>8799000</v>
      </c>
      <c r="E40" s="1"/>
      <c r="O40" s="21">
        <f t="shared" si="3"/>
        <v>14.98072927802486</v>
      </c>
      <c r="P40" s="5">
        <f t="shared" si="4"/>
        <v>50</v>
      </c>
    </row>
    <row r="41" spans="1:16" x14ac:dyDescent="0.2">
      <c r="A41">
        <v>40</v>
      </c>
      <c r="B41">
        <v>0.01</v>
      </c>
      <c r="C41">
        <v>3603</v>
      </c>
      <c r="E41" s="1"/>
      <c r="O41" s="21"/>
      <c r="P41" s="5">
        <f>B41*$S$3</f>
        <v>1E-3</v>
      </c>
    </row>
    <row r="42" spans="1:16" x14ac:dyDescent="0.2">
      <c r="A42">
        <v>40</v>
      </c>
      <c r="B42">
        <v>1.259E-2</v>
      </c>
      <c r="C42">
        <v>4511</v>
      </c>
      <c r="D42">
        <v>81.03</v>
      </c>
      <c r="E42" s="1"/>
      <c r="O42" s="21"/>
      <c r="P42" s="5">
        <f t="shared" ref="P42:P78" si="5">B42*$S$3</f>
        <v>1.2590000000000001E-3</v>
      </c>
    </row>
    <row r="43" spans="1:16" x14ac:dyDescent="0.2">
      <c r="A43">
        <v>40</v>
      </c>
      <c r="B43">
        <v>1.585E-2</v>
      </c>
      <c r="C43">
        <v>5593</v>
      </c>
      <c r="D43">
        <v>80.290000000000006</v>
      </c>
      <c r="E43" s="1"/>
      <c r="O43" s="21"/>
      <c r="P43" s="5">
        <f t="shared" si="5"/>
        <v>1.585E-3</v>
      </c>
    </row>
    <row r="44" spans="1:16" x14ac:dyDescent="0.2">
      <c r="A44">
        <v>40</v>
      </c>
      <c r="B44">
        <v>1.9949999999999999E-2</v>
      </c>
      <c r="C44">
        <v>6913</v>
      </c>
      <c r="D44">
        <v>79.459999999999994</v>
      </c>
      <c r="E44" s="1"/>
      <c r="O44" s="21"/>
      <c r="P44" s="5">
        <f t="shared" si="5"/>
        <v>1.9949999999999998E-3</v>
      </c>
    </row>
    <row r="45" spans="1:16" x14ac:dyDescent="0.2">
      <c r="A45">
        <v>40</v>
      </c>
      <c r="B45">
        <v>2.512E-2</v>
      </c>
      <c r="C45">
        <v>8488</v>
      </c>
      <c r="D45">
        <v>78.599999999999994</v>
      </c>
      <c r="E45" s="1"/>
      <c r="O45" s="21"/>
      <c r="P45" s="5">
        <f t="shared" si="5"/>
        <v>2.5120000000000003E-3</v>
      </c>
    </row>
    <row r="46" spans="1:16" x14ac:dyDescent="0.2">
      <c r="A46">
        <v>40</v>
      </c>
      <c r="B46">
        <v>3.1620000000000002E-2</v>
      </c>
      <c r="C46">
        <v>10350</v>
      </c>
      <c r="D46">
        <v>77.87</v>
      </c>
      <c r="E46" s="1"/>
      <c r="O46" s="21"/>
      <c r="P46" s="5">
        <f t="shared" si="5"/>
        <v>3.1620000000000003E-3</v>
      </c>
    </row>
    <row r="47" spans="1:16" x14ac:dyDescent="0.2">
      <c r="A47">
        <v>40</v>
      </c>
      <c r="B47">
        <v>3.9809999999999998E-2</v>
      </c>
      <c r="C47">
        <v>12630</v>
      </c>
      <c r="D47">
        <v>77.45</v>
      </c>
      <c r="E47" s="1"/>
      <c r="O47" s="21"/>
      <c r="P47" s="5">
        <f t="shared" si="5"/>
        <v>3.9810000000000002E-3</v>
      </c>
    </row>
    <row r="48" spans="1:16" x14ac:dyDescent="0.2">
      <c r="A48">
        <v>40</v>
      </c>
      <c r="B48">
        <v>5.0119999999999998E-2</v>
      </c>
      <c r="C48">
        <v>15410</v>
      </c>
      <c r="D48">
        <v>77.09</v>
      </c>
      <c r="E48" s="1"/>
      <c r="O48" s="21"/>
      <c r="P48" s="5">
        <f t="shared" si="5"/>
        <v>5.012E-3</v>
      </c>
    </row>
    <row r="49" spans="1:16" x14ac:dyDescent="0.2">
      <c r="A49">
        <v>40</v>
      </c>
      <c r="B49">
        <v>6.3100000000000003E-2</v>
      </c>
      <c r="C49">
        <v>18840</v>
      </c>
      <c r="D49">
        <v>76.540000000000006</v>
      </c>
      <c r="E49" s="1"/>
      <c r="O49" s="21"/>
      <c r="P49" s="5">
        <f t="shared" si="5"/>
        <v>6.3100000000000005E-3</v>
      </c>
    </row>
    <row r="50" spans="1:16" x14ac:dyDescent="0.2">
      <c r="A50">
        <v>40</v>
      </c>
      <c r="B50">
        <v>7.9430000000000001E-2</v>
      </c>
      <c r="C50">
        <v>22840</v>
      </c>
      <c r="D50">
        <v>75.459999999999994</v>
      </c>
      <c r="E50" s="1"/>
      <c r="O50" s="21"/>
      <c r="P50" s="5">
        <f t="shared" si="5"/>
        <v>7.9430000000000004E-3</v>
      </c>
    </row>
    <row r="51" spans="1:16" x14ac:dyDescent="0.2">
      <c r="A51">
        <v>40</v>
      </c>
      <c r="B51">
        <v>0.1</v>
      </c>
      <c r="C51">
        <v>27360</v>
      </c>
      <c r="D51">
        <v>74.81</v>
      </c>
      <c r="E51" s="1"/>
      <c r="O51" s="21"/>
      <c r="P51" s="5">
        <f t="shared" si="5"/>
        <v>1.0000000000000002E-2</v>
      </c>
    </row>
    <row r="52" spans="1:16" x14ac:dyDescent="0.2">
      <c r="A52">
        <v>40</v>
      </c>
      <c r="B52">
        <v>0.12590000000000001</v>
      </c>
      <c r="C52">
        <v>33280</v>
      </c>
      <c r="D52">
        <v>74.25</v>
      </c>
      <c r="E52" s="1"/>
      <c r="O52" s="21"/>
      <c r="P52" s="5">
        <f t="shared" si="5"/>
        <v>1.2590000000000002E-2</v>
      </c>
    </row>
    <row r="53" spans="1:16" x14ac:dyDescent="0.2">
      <c r="A53">
        <v>40</v>
      </c>
      <c r="B53">
        <v>0.1585</v>
      </c>
      <c r="C53">
        <v>39940</v>
      </c>
      <c r="D53">
        <v>72.97</v>
      </c>
      <c r="E53" s="1"/>
      <c r="O53" s="21"/>
      <c r="P53" s="5">
        <f t="shared" si="5"/>
        <v>1.585E-2</v>
      </c>
    </row>
    <row r="54" spans="1:16" x14ac:dyDescent="0.2">
      <c r="A54">
        <v>40</v>
      </c>
      <c r="B54">
        <v>0.19950000000000001</v>
      </c>
      <c r="C54">
        <v>48810</v>
      </c>
      <c r="D54">
        <v>72.290000000000006</v>
      </c>
      <c r="E54" s="1"/>
      <c r="O54" s="21"/>
      <c r="P54" s="5">
        <f t="shared" si="5"/>
        <v>1.9950000000000002E-2</v>
      </c>
    </row>
    <row r="55" spans="1:16" x14ac:dyDescent="0.2">
      <c r="A55">
        <v>40</v>
      </c>
      <c r="B55">
        <v>0.25119999999999998</v>
      </c>
      <c r="C55">
        <v>58680</v>
      </c>
      <c r="D55">
        <v>72.290000000000006</v>
      </c>
      <c r="E55" s="1"/>
      <c r="O55" s="21"/>
      <c r="P55" s="5">
        <f t="shared" si="5"/>
        <v>2.512E-2</v>
      </c>
    </row>
    <row r="56" spans="1:16" x14ac:dyDescent="0.2">
      <c r="A56">
        <v>40</v>
      </c>
      <c r="B56">
        <v>0.31619999999999998</v>
      </c>
      <c r="C56">
        <v>69820</v>
      </c>
      <c r="D56">
        <v>71.040000000000006</v>
      </c>
      <c r="E56" s="1"/>
      <c r="O56" s="21"/>
      <c r="P56" s="5">
        <f t="shared" si="5"/>
        <v>3.1620000000000002E-2</v>
      </c>
    </row>
    <row r="57" spans="1:16" x14ac:dyDescent="0.2">
      <c r="A57">
        <v>40</v>
      </c>
      <c r="B57">
        <v>0.39810000000000001</v>
      </c>
      <c r="C57">
        <v>84280</v>
      </c>
      <c r="D57">
        <v>70.95</v>
      </c>
      <c r="E57" s="1"/>
      <c r="O57" s="21"/>
      <c r="P57" s="5">
        <f t="shared" si="5"/>
        <v>3.9810000000000005E-2</v>
      </c>
    </row>
    <row r="58" spans="1:16" x14ac:dyDescent="0.2">
      <c r="A58">
        <v>40</v>
      </c>
      <c r="B58">
        <v>0.50119999999999998</v>
      </c>
      <c r="C58" s="1">
        <v>100400</v>
      </c>
      <c r="D58">
        <v>70.28</v>
      </c>
      <c r="E58" s="1"/>
      <c r="O58" s="21"/>
      <c r="P58" s="5">
        <f t="shared" si="5"/>
        <v>5.0119999999999998E-2</v>
      </c>
    </row>
    <row r="59" spans="1:16" x14ac:dyDescent="0.2">
      <c r="A59">
        <v>40</v>
      </c>
      <c r="B59">
        <v>0.63100000000000001</v>
      </c>
      <c r="C59" s="1">
        <v>120700</v>
      </c>
      <c r="D59">
        <v>69.28</v>
      </c>
      <c r="E59" s="1"/>
      <c r="O59" s="21"/>
      <c r="P59" s="5">
        <f t="shared" si="5"/>
        <v>6.3100000000000003E-2</v>
      </c>
    </row>
    <row r="60" spans="1:16" x14ac:dyDescent="0.2">
      <c r="A60">
        <v>40</v>
      </c>
      <c r="B60">
        <v>0.79430000000000001</v>
      </c>
      <c r="C60" s="1">
        <v>143200</v>
      </c>
      <c r="D60">
        <v>69.16</v>
      </c>
      <c r="E60" s="1"/>
      <c r="O60" s="21"/>
      <c r="P60" s="5">
        <f t="shared" si="5"/>
        <v>7.9430000000000001E-2</v>
      </c>
    </row>
    <row r="61" spans="1:16" x14ac:dyDescent="0.2">
      <c r="A61">
        <v>40</v>
      </c>
      <c r="B61">
        <v>1</v>
      </c>
      <c r="C61" s="1">
        <v>168900</v>
      </c>
      <c r="D61">
        <v>68.87</v>
      </c>
      <c r="E61" s="1"/>
      <c r="O61" s="21"/>
      <c r="P61" s="5">
        <f t="shared" si="5"/>
        <v>0.1</v>
      </c>
    </row>
    <row r="62" spans="1:16" x14ac:dyDescent="0.2">
      <c r="A62">
        <v>40</v>
      </c>
      <c r="B62">
        <v>1.2589999999999999</v>
      </c>
      <c r="C62" s="1">
        <v>201300</v>
      </c>
      <c r="D62">
        <v>67.64</v>
      </c>
      <c r="E62" s="1"/>
      <c r="O62" s="21"/>
      <c r="P62" s="5">
        <f t="shared" si="5"/>
        <v>0.12589999999999998</v>
      </c>
    </row>
    <row r="63" spans="1:16" x14ac:dyDescent="0.2">
      <c r="A63">
        <v>40</v>
      </c>
      <c r="B63">
        <v>1.585</v>
      </c>
      <c r="C63" s="1">
        <v>242500</v>
      </c>
      <c r="D63">
        <v>67.78</v>
      </c>
      <c r="E63" s="1"/>
      <c r="O63" s="21"/>
      <c r="P63" s="5">
        <f t="shared" si="5"/>
        <v>0.1585</v>
      </c>
    </row>
    <row r="64" spans="1:16" x14ac:dyDescent="0.2">
      <c r="A64">
        <v>40</v>
      </c>
      <c r="B64">
        <v>1.9950000000000001</v>
      </c>
      <c r="C64" s="1">
        <v>285600</v>
      </c>
      <c r="D64">
        <v>66.77</v>
      </c>
      <c r="E64" s="1"/>
      <c r="O64" s="21"/>
      <c r="P64" s="5">
        <f t="shared" si="5"/>
        <v>0.19950000000000001</v>
      </c>
    </row>
    <row r="65" spans="1:16" x14ac:dyDescent="0.2">
      <c r="A65">
        <v>40</v>
      </c>
      <c r="B65">
        <v>2.512</v>
      </c>
      <c r="C65" s="1">
        <v>340000</v>
      </c>
      <c r="D65">
        <v>66.16</v>
      </c>
      <c r="E65" s="1"/>
      <c r="O65" s="21"/>
      <c r="P65" s="5">
        <f t="shared" si="5"/>
        <v>0.25120000000000003</v>
      </c>
    </row>
    <row r="66" spans="1:16" x14ac:dyDescent="0.2">
      <c r="A66">
        <v>40</v>
      </c>
      <c r="B66">
        <v>3.1619999999999999</v>
      </c>
      <c r="C66" s="1">
        <v>404100</v>
      </c>
      <c r="D66">
        <v>66.33</v>
      </c>
      <c r="E66" s="1"/>
      <c r="O66" s="21"/>
      <c r="P66" s="5">
        <f t="shared" si="5"/>
        <v>0.31620000000000004</v>
      </c>
    </row>
    <row r="67" spans="1:16" x14ac:dyDescent="0.2">
      <c r="A67">
        <v>40</v>
      </c>
      <c r="B67">
        <v>3.9809999999999999</v>
      </c>
      <c r="C67" s="1">
        <v>471900</v>
      </c>
      <c r="D67">
        <v>65.459999999999994</v>
      </c>
      <c r="E67" s="1"/>
      <c r="O67" s="21"/>
      <c r="P67" s="5">
        <f t="shared" si="5"/>
        <v>0.39810000000000001</v>
      </c>
    </row>
    <row r="68" spans="1:16" x14ac:dyDescent="0.2">
      <c r="A68">
        <v>40</v>
      </c>
      <c r="B68">
        <v>5.0119999999999996</v>
      </c>
      <c r="C68" s="1">
        <v>565300</v>
      </c>
      <c r="D68">
        <v>64.849999999999994</v>
      </c>
      <c r="E68" s="1"/>
      <c r="O68" s="21"/>
      <c r="P68" s="5">
        <f t="shared" si="5"/>
        <v>0.50119999999999998</v>
      </c>
    </row>
    <row r="69" spans="1:16" x14ac:dyDescent="0.2">
      <c r="A69">
        <v>40</v>
      </c>
      <c r="B69">
        <v>6.31</v>
      </c>
      <c r="C69" s="1">
        <v>665300</v>
      </c>
      <c r="D69">
        <v>64.53</v>
      </c>
      <c r="E69" s="1"/>
      <c r="O69" s="21"/>
      <c r="P69" s="5">
        <f t="shared" si="5"/>
        <v>0.63100000000000001</v>
      </c>
    </row>
    <row r="70" spans="1:16" x14ac:dyDescent="0.2">
      <c r="A70">
        <v>40</v>
      </c>
      <c r="B70">
        <v>7.9429999999999996</v>
      </c>
      <c r="C70" s="1">
        <v>782500</v>
      </c>
      <c r="D70">
        <v>64.09</v>
      </c>
      <c r="E70" s="1"/>
      <c r="O70" s="21"/>
      <c r="P70" s="5">
        <f t="shared" si="5"/>
        <v>0.79430000000000001</v>
      </c>
    </row>
    <row r="71" spans="1:16" x14ac:dyDescent="0.2">
      <c r="A71">
        <v>40</v>
      </c>
      <c r="B71">
        <v>10</v>
      </c>
      <c r="C71" s="1">
        <v>916000</v>
      </c>
      <c r="D71">
        <v>63.65</v>
      </c>
      <c r="E71" s="1"/>
      <c r="O71" s="21"/>
      <c r="P71" s="5">
        <f t="shared" si="5"/>
        <v>1</v>
      </c>
    </row>
    <row r="72" spans="1:16" x14ac:dyDescent="0.2">
      <c r="A72">
        <v>40</v>
      </c>
      <c r="B72">
        <v>12.59</v>
      </c>
      <c r="C72" s="1">
        <v>1079000</v>
      </c>
      <c r="D72">
        <v>63.21</v>
      </c>
      <c r="E72" s="1"/>
      <c r="O72" s="21"/>
      <c r="P72" s="5">
        <f t="shared" si="5"/>
        <v>1.2590000000000001</v>
      </c>
    </row>
    <row r="73" spans="1:16" x14ac:dyDescent="0.2">
      <c r="A73">
        <v>40</v>
      </c>
      <c r="B73">
        <v>15.85</v>
      </c>
      <c r="C73" s="1">
        <v>1262000</v>
      </c>
      <c r="D73">
        <v>62.69</v>
      </c>
      <c r="E73" s="1"/>
      <c r="O73" s="21"/>
      <c r="P73" s="5">
        <f t="shared" si="5"/>
        <v>1.585</v>
      </c>
    </row>
    <row r="74" spans="1:16" x14ac:dyDescent="0.2">
      <c r="A74">
        <v>40</v>
      </c>
      <c r="B74">
        <v>19.95</v>
      </c>
      <c r="C74" s="1">
        <v>1477000</v>
      </c>
      <c r="D74">
        <v>62.22</v>
      </c>
      <c r="E74" s="1"/>
      <c r="O74" s="21"/>
      <c r="P74" s="5">
        <f t="shared" si="5"/>
        <v>1.9950000000000001</v>
      </c>
    </row>
    <row r="75" spans="1:16" x14ac:dyDescent="0.2">
      <c r="A75">
        <v>40</v>
      </c>
      <c r="B75">
        <v>25.12</v>
      </c>
      <c r="C75" s="1">
        <v>1725000</v>
      </c>
      <c r="D75">
        <v>61.69</v>
      </c>
      <c r="E75" s="1"/>
      <c r="O75" s="21"/>
      <c r="P75" s="5">
        <f t="shared" si="5"/>
        <v>2.5120000000000005</v>
      </c>
    </row>
    <row r="76" spans="1:16" x14ac:dyDescent="0.2">
      <c r="A76">
        <v>40</v>
      </c>
      <c r="B76">
        <v>31.62</v>
      </c>
      <c r="C76" s="1">
        <v>2008000</v>
      </c>
      <c r="D76">
        <v>61.66</v>
      </c>
      <c r="E76" s="1"/>
      <c r="O76" s="21"/>
      <c r="P76" s="5">
        <f t="shared" si="5"/>
        <v>3.1620000000000004</v>
      </c>
    </row>
    <row r="77" spans="1:16" x14ac:dyDescent="0.2">
      <c r="A77">
        <v>40</v>
      </c>
      <c r="B77">
        <v>39.81</v>
      </c>
      <c r="C77" s="1">
        <v>2351000</v>
      </c>
      <c r="D77">
        <v>60.75</v>
      </c>
      <c r="E77" s="1"/>
      <c r="O77" s="21"/>
      <c r="P77" s="5">
        <f t="shared" si="5"/>
        <v>3.9810000000000003</v>
      </c>
    </row>
    <row r="78" spans="1:16" x14ac:dyDescent="0.2">
      <c r="A78">
        <v>40</v>
      </c>
      <c r="B78">
        <v>50</v>
      </c>
      <c r="C78" s="1">
        <v>2650000</v>
      </c>
      <c r="D78">
        <v>58.99</v>
      </c>
      <c r="E78" s="1"/>
      <c r="O78" s="21"/>
      <c r="P78" s="5">
        <f t="shared" si="5"/>
        <v>5</v>
      </c>
    </row>
    <row r="79" spans="1:16" x14ac:dyDescent="0.2">
      <c r="A79">
        <v>50</v>
      </c>
      <c r="B79">
        <v>0.01</v>
      </c>
      <c r="C79">
        <v>520.29999999999995</v>
      </c>
      <c r="E79" s="1"/>
      <c r="P79" s="5">
        <f>B79*$S$4</f>
        <v>1.4999999999999999E-4</v>
      </c>
    </row>
    <row r="80" spans="1:16" x14ac:dyDescent="0.2">
      <c r="A80">
        <v>50</v>
      </c>
      <c r="B80">
        <v>1.259E-2</v>
      </c>
      <c r="C80">
        <v>652.79999999999995</v>
      </c>
      <c r="D80">
        <v>86.42</v>
      </c>
      <c r="E80" s="1"/>
      <c r="P80" s="5">
        <f t="shared" ref="P80:P116" si="6">B80*$S$4</f>
        <v>1.8885000000000001E-4</v>
      </c>
    </row>
    <row r="81" spans="1:16" x14ac:dyDescent="0.2">
      <c r="A81">
        <v>50</v>
      </c>
      <c r="B81">
        <v>1.585E-2</v>
      </c>
      <c r="C81">
        <v>817.9</v>
      </c>
      <c r="D81">
        <v>85.92</v>
      </c>
      <c r="E81" s="1"/>
      <c r="P81" s="5">
        <f t="shared" si="6"/>
        <v>2.3774999999999998E-4</v>
      </c>
    </row>
    <row r="82" spans="1:16" x14ac:dyDescent="0.2">
      <c r="A82">
        <v>50</v>
      </c>
      <c r="B82">
        <v>1.9949999999999999E-2</v>
      </c>
      <c r="C82">
        <v>1022</v>
      </c>
      <c r="D82">
        <v>85.41</v>
      </c>
      <c r="E82" s="1"/>
      <c r="P82" s="5">
        <f t="shared" si="6"/>
        <v>2.9924999999999998E-4</v>
      </c>
    </row>
    <row r="83" spans="1:16" x14ac:dyDescent="0.2">
      <c r="A83">
        <v>50</v>
      </c>
      <c r="B83">
        <v>2.512E-2</v>
      </c>
      <c r="C83">
        <v>1274</v>
      </c>
      <c r="D83">
        <v>84.89</v>
      </c>
      <c r="E83" s="1"/>
      <c r="P83" s="5">
        <f t="shared" si="6"/>
        <v>3.768E-4</v>
      </c>
    </row>
    <row r="84" spans="1:16" x14ac:dyDescent="0.2">
      <c r="A84">
        <v>50</v>
      </c>
      <c r="B84">
        <v>3.1620000000000002E-2</v>
      </c>
      <c r="C84">
        <v>1582</v>
      </c>
      <c r="D84">
        <v>84.31</v>
      </c>
      <c r="E84" s="1"/>
      <c r="P84" s="5">
        <f t="shared" si="6"/>
        <v>4.7430000000000004E-4</v>
      </c>
    </row>
    <row r="85" spans="1:16" x14ac:dyDescent="0.2">
      <c r="A85">
        <v>50</v>
      </c>
      <c r="B85">
        <v>3.9809999999999998E-2</v>
      </c>
      <c r="C85">
        <v>1961</v>
      </c>
      <c r="D85">
        <v>83.9</v>
      </c>
      <c r="E85" s="1"/>
      <c r="P85" s="5">
        <f t="shared" si="6"/>
        <v>5.9714999999999996E-4</v>
      </c>
    </row>
    <row r="86" spans="1:16" x14ac:dyDescent="0.2">
      <c r="A86">
        <v>50</v>
      </c>
      <c r="B86">
        <v>5.0119999999999998E-2</v>
      </c>
      <c r="C86">
        <v>2433</v>
      </c>
      <c r="D86">
        <v>83.45</v>
      </c>
      <c r="E86" s="1"/>
      <c r="P86" s="5">
        <f t="shared" si="6"/>
        <v>7.5179999999999995E-4</v>
      </c>
    </row>
    <row r="87" spans="1:16" x14ac:dyDescent="0.2">
      <c r="A87">
        <v>50</v>
      </c>
      <c r="B87">
        <v>6.3100000000000003E-2</v>
      </c>
      <c r="C87">
        <v>3015</v>
      </c>
      <c r="D87">
        <v>82.96</v>
      </c>
      <c r="E87" s="1"/>
      <c r="P87" s="5">
        <f t="shared" si="6"/>
        <v>9.4649999999999997E-4</v>
      </c>
    </row>
    <row r="88" spans="1:16" x14ac:dyDescent="0.2">
      <c r="A88">
        <v>50</v>
      </c>
      <c r="B88">
        <v>7.9430000000000001E-2</v>
      </c>
      <c r="C88">
        <v>3727</v>
      </c>
      <c r="D88">
        <v>82.23</v>
      </c>
      <c r="E88" s="1"/>
      <c r="P88" s="5">
        <f t="shared" si="6"/>
        <v>1.1914499999999999E-3</v>
      </c>
    </row>
    <row r="89" spans="1:16" x14ac:dyDescent="0.2">
      <c r="A89">
        <v>50</v>
      </c>
      <c r="B89">
        <v>0.1</v>
      </c>
      <c r="C89">
        <v>4585</v>
      </c>
      <c r="D89">
        <v>81.62</v>
      </c>
      <c r="E89" s="1"/>
      <c r="P89" s="5">
        <f t="shared" si="6"/>
        <v>1.5E-3</v>
      </c>
    </row>
    <row r="90" spans="1:16" x14ac:dyDescent="0.2">
      <c r="A90">
        <v>50</v>
      </c>
      <c r="B90">
        <v>0.12590000000000001</v>
      </c>
      <c r="C90">
        <v>5659</v>
      </c>
      <c r="D90">
        <v>81.040000000000006</v>
      </c>
      <c r="E90" s="1"/>
      <c r="P90" s="5">
        <f t="shared" si="6"/>
        <v>1.8885000000000002E-3</v>
      </c>
    </row>
    <row r="91" spans="1:16" x14ac:dyDescent="0.2">
      <c r="A91">
        <v>50</v>
      </c>
      <c r="B91">
        <v>0.1585</v>
      </c>
      <c r="C91">
        <v>6955</v>
      </c>
      <c r="D91">
        <v>80.209999999999994</v>
      </c>
      <c r="E91" s="1"/>
      <c r="P91" s="5">
        <f t="shared" si="6"/>
        <v>2.3774999999999998E-3</v>
      </c>
    </row>
    <row r="92" spans="1:16" x14ac:dyDescent="0.2">
      <c r="A92">
        <v>50</v>
      </c>
      <c r="B92">
        <v>0.19950000000000001</v>
      </c>
      <c r="C92">
        <v>8566</v>
      </c>
      <c r="D92">
        <v>79.62</v>
      </c>
      <c r="E92" s="1"/>
      <c r="P92" s="5">
        <f t="shared" si="6"/>
        <v>2.9924999999999999E-3</v>
      </c>
    </row>
    <row r="93" spans="1:16" x14ac:dyDescent="0.2">
      <c r="A93">
        <v>50</v>
      </c>
      <c r="B93">
        <v>0.25119999999999998</v>
      </c>
      <c r="C93">
        <v>10500</v>
      </c>
      <c r="D93">
        <v>79.150000000000006</v>
      </c>
      <c r="E93" s="1"/>
      <c r="P93" s="5">
        <f t="shared" si="6"/>
        <v>3.7679999999999996E-3</v>
      </c>
    </row>
    <row r="94" spans="1:16" x14ac:dyDescent="0.2">
      <c r="A94">
        <v>50</v>
      </c>
      <c r="B94">
        <v>0.31619999999999998</v>
      </c>
      <c r="C94">
        <v>12810</v>
      </c>
      <c r="D94">
        <v>78.36</v>
      </c>
      <c r="E94" s="1"/>
      <c r="P94" s="5">
        <f t="shared" si="6"/>
        <v>4.7429999999999998E-3</v>
      </c>
    </row>
    <row r="95" spans="1:16" x14ac:dyDescent="0.2">
      <c r="A95">
        <v>50</v>
      </c>
      <c r="B95">
        <v>0.39810000000000001</v>
      </c>
      <c r="C95">
        <v>15670</v>
      </c>
      <c r="D95">
        <v>77.84</v>
      </c>
      <c r="E95" s="1"/>
      <c r="O95" s="1"/>
      <c r="P95" s="5">
        <f t="shared" si="6"/>
        <v>5.9715000000000002E-3</v>
      </c>
    </row>
    <row r="96" spans="1:16" x14ac:dyDescent="0.2">
      <c r="A96">
        <v>50</v>
      </c>
      <c r="B96">
        <v>0.50119999999999998</v>
      </c>
      <c r="C96">
        <v>19060</v>
      </c>
      <c r="D96">
        <v>77.099999999999994</v>
      </c>
      <c r="E96" s="1"/>
      <c r="P96" s="5">
        <f t="shared" si="6"/>
        <v>7.5179999999999995E-3</v>
      </c>
    </row>
    <row r="97" spans="1:16" x14ac:dyDescent="0.2">
      <c r="A97">
        <v>50</v>
      </c>
      <c r="B97">
        <v>0.63100000000000001</v>
      </c>
      <c r="C97">
        <v>23240</v>
      </c>
      <c r="D97">
        <v>76.400000000000006</v>
      </c>
      <c r="E97" s="1"/>
      <c r="P97" s="5">
        <f t="shared" si="6"/>
        <v>9.4649999999999995E-3</v>
      </c>
    </row>
    <row r="98" spans="1:16" x14ac:dyDescent="0.2">
      <c r="A98">
        <v>50</v>
      </c>
      <c r="B98">
        <v>0.79430000000000001</v>
      </c>
      <c r="C98">
        <v>28220</v>
      </c>
      <c r="D98">
        <v>75.91</v>
      </c>
      <c r="E98" s="1"/>
      <c r="P98" s="5">
        <f t="shared" si="6"/>
        <v>1.19145E-2</v>
      </c>
    </row>
    <row r="99" spans="1:16" x14ac:dyDescent="0.2">
      <c r="A99">
        <v>50</v>
      </c>
      <c r="B99">
        <v>1</v>
      </c>
      <c r="C99">
        <v>34040</v>
      </c>
      <c r="D99">
        <v>75.3</v>
      </c>
      <c r="E99" s="1"/>
      <c r="P99" s="5">
        <f t="shared" si="6"/>
        <v>1.4999999999999999E-2</v>
      </c>
    </row>
    <row r="100" spans="1:16" x14ac:dyDescent="0.2">
      <c r="A100">
        <v>50</v>
      </c>
      <c r="B100">
        <v>1.2589999999999999</v>
      </c>
      <c r="C100">
        <v>41200</v>
      </c>
      <c r="D100">
        <v>74.489999999999995</v>
      </c>
      <c r="E100" s="1"/>
      <c r="P100" s="5">
        <f t="shared" si="6"/>
        <v>1.8884999999999999E-2</v>
      </c>
    </row>
    <row r="101" spans="1:16" x14ac:dyDescent="0.2">
      <c r="A101">
        <v>50</v>
      </c>
      <c r="B101">
        <v>1.585</v>
      </c>
      <c r="C101">
        <v>49790</v>
      </c>
      <c r="D101">
        <v>73.88</v>
      </c>
      <c r="E101" s="1"/>
      <c r="P101" s="5">
        <f t="shared" si="6"/>
        <v>2.3774999999999998E-2</v>
      </c>
    </row>
    <row r="102" spans="1:16" x14ac:dyDescent="0.2">
      <c r="A102">
        <v>50</v>
      </c>
      <c r="B102">
        <v>1.9950000000000001</v>
      </c>
      <c r="C102">
        <v>60190</v>
      </c>
      <c r="D102">
        <v>73.37</v>
      </c>
      <c r="E102" s="1"/>
      <c r="P102" s="5">
        <f t="shared" si="6"/>
        <v>2.9925E-2</v>
      </c>
    </row>
    <row r="103" spans="1:16" x14ac:dyDescent="0.2">
      <c r="A103">
        <v>50</v>
      </c>
      <c r="B103">
        <v>2.512</v>
      </c>
      <c r="C103">
        <v>72520</v>
      </c>
      <c r="D103">
        <v>72.88</v>
      </c>
      <c r="E103" s="1"/>
      <c r="P103" s="5">
        <f t="shared" si="6"/>
        <v>3.7679999999999998E-2</v>
      </c>
    </row>
    <row r="104" spans="1:16" x14ac:dyDescent="0.2">
      <c r="A104">
        <v>50</v>
      </c>
      <c r="B104">
        <v>3.1619999999999999</v>
      </c>
      <c r="C104">
        <v>87460</v>
      </c>
      <c r="D104">
        <v>72.290000000000006</v>
      </c>
      <c r="E104" s="1"/>
      <c r="P104" s="5">
        <f t="shared" si="6"/>
        <v>4.743E-2</v>
      </c>
    </row>
    <row r="105" spans="1:16" x14ac:dyDescent="0.2">
      <c r="A105">
        <v>50</v>
      </c>
      <c r="B105">
        <v>3.9809999999999999</v>
      </c>
      <c r="C105" s="1">
        <v>104600</v>
      </c>
      <c r="D105">
        <v>71.69</v>
      </c>
      <c r="E105" s="1"/>
      <c r="P105" s="5">
        <f t="shared" si="6"/>
        <v>5.9714999999999997E-2</v>
      </c>
    </row>
    <row r="106" spans="1:16" x14ac:dyDescent="0.2">
      <c r="A106">
        <v>50</v>
      </c>
      <c r="B106">
        <v>5.0119999999999996</v>
      </c>
      <c r="C106" s="1">
        <v>125900</v>
      </c>
      <c r="D106">
        <v>71.430000000000007</v>
      </c>
      <c r="E106" s="1"/>
      <c r="P106" s="5">
        <f t="shared" si="6"/>
        <v>7.5179999999999997E-2</v>
      </c>
    </row>
    <row r="107" spans="1:16" x14ac:dyDescent="0.2">
      <c r="A107">
        <v>50</v>
      </c>
      <c r="B107">
        <v>6.31</v>
      </c>
      <c r="C107" s="1">
        <v>150200</v>
      </c>
      <c r="D107">
        <v>70.84</v>
      </c>
      <c r="E107" s="1"/>
      <c r="P107" s="5">
        <f t="shared" si="6"/>
        <v>9.4649999999999984E-2</v>
      </c>
    </row>
    <row r="108" spans="1:16" x14ac:dyDescent="0.2">
      <c r="A108">
        <v>50</v>
      </c>
      <c r="B108">
        <v>7.9429999999999996</v>
      </c>
      <c r="C108" s="1">
        <v>180600</v>
      </c>
      <c r="D108">
        <v>70.37</v>
      </c>
      <c r="E108" s="1"/>
      <c r="P108" s="5">
        <f t="shared" si="6"/>
        <v>0.11914499999999999</v>
      </c>
    </row>
    <row r="109" spans="1:16" x14ac:dyDescent="0.2">
      <c r="A109">
        <v>50</v>
      </c>
      <c r="B109">
        <v>10</v>
      </c>
      <c r="C109" s="1">
        <v>214900</v>
      </c>
      <c r="D109">
        <v>69.680000000000007</v>
      </c>
      <c r="E109" s="1"/>
      <c r="P109" s="5">
        <f t="shared" si="6"/>
        <v>0.15</v>
      </c>
    </row>
    <row r="110" spans="1:16" x14ac:dyDescent="0.2">
      <c r="A110">
        <v>50</v>
      </c>
      <c r="B110">
        <v>12.59</v>
      </c>
      <c r="C110" s="1">
        <v>257800</v>
      </c>
      <c r="D110">
        <v>69.430000000000007</v>
      </c>
      <c r="E110" s="1"/>
      <c r="P110" s="5">
        <f t="shared" si="6"/>
        <v>0.18884999999999999</v>
      </c>
    </row>
    <row r="111" spans="1:16" x14ac:dyDescent="0.2">
      <c r="A111">
        <v>50</v>
      </c>
      <c r="B111">
        <v>15.85</v>
      </c>
      <c r="C111" s="1">
        <v>307200</v>
      </c>
      <c r="D111">
        <v>68.83</v>
      </c>
      <c r="E111" s="1"/>
      <c r="P111" s="5">
        <f t="shared" si="6"/>
        <v>0.23774999999999999</v>
      </c>
    </row>
    <row r="112" spans="1:16" x14ac:dyDescent="0.2">
      <c r="A112">
        <v>50</v>
      </c>
      <c r="B112">
        <v>19.95</v>
      </c>
      <c r="C112" s="1">
        <v>364900</v>
      </c>
      <c r="D112">
        <v>68.260000000000005</v>
      </c>
      <c r="E112" s="1"/>
      <c r="P112" s="5">
        <f t="shared" si="6"/>
        <v>0.29924999999999996</v>
      </c>
    </row>
    <row r="113" spans="1:16" x14ac:dyDescent="0.2">
      <c r="A113">
        <v>50</v>
      </c>
      <c r="B113">
        <v>25.12</v>
      </c>
      <c r="C113" s="1">
        <v>434000</v>
      </c>
      <c r="D113">
        <v>67.88</v>
      </c>
      <c r="E113" s="1"/>
      <c r="P113" s="5">
        <f t="shared" si="6"/>
        <v>0.37680000000000002</v>
      </c>
    </row>
    <row r="114" spans="1:16" x14ac:dyDescent="0.2">
      <c r="A114">
        <v>50</v>
      </c>
      <c r="B114">
        <v>31.62</v>
      </c>
      <c r="C114" s="1">
        <v>515400</v>
      </c>
      <c r="D114">
        <v>67.5</v>
      </c>
      <c r="E114" s="1"/>
      <c r="P114" s="5">
        <f t="shared" si="6"/>
        <v>0.4743</v>
      </c>
    </row>
    <row r="115" spans="1:16" x14ac:dyDescent="0.2">
      <c r="A115">
        <v>50</v>
      </c>
      <c r="B115">
        <v>39.81</v>
      </c>
      <c r="C115" s="1">
        <v>612100</v>
      </c>
      <c r="D115">
        <v>66.92</v>
      </c>
      <c r="E115" s="1"/>
      <c r="P115" s="5">
        <f t="shared" si="6"/>
        <v>0.59714999999999996</v>
      </c>
    </row>
    <row r="116" spans="1:16" x14ac:dyDescent="0.2">
      <c r="A116">
        <v>50</v>
      </c>
      <c r="B116">
        <v>50</v>
      </c>
      <c r="C116" s="1">
        <v>719900</v>
      </c>
      <c r="D116">
        <v>66.150000000000006</v>
      </c>
      <c r="E116" s="1"/>
      <c r="P116" s="5">
        <f t="shared" si="6"/>
        <v>0.75</v>
      </c>
    </row>
    <row r="117" spans="1:16" x14ac:dyDescent="0.2">
      <c r="A117">
        <v>60</v>
      </c>
      <c r="B117">
        <v>0.01</v>
      </c>
      <c r="C117">
        <v>80.48</v>
      </c>
      <c r="E117" s="1"/>
      <c r="P117" s="5">
        <f>B117*$S$5</f>
        <v>2.0000000000000002E-5</v>
      </c>
    </row>
    <row r="118" spans="1:16" x14ac:dyDescent="0.2">
      <c r="A118">
        <v>60</v>
      </c>
      <c r="B118">
        <v>1.259E-2</v>
      </c>
      <c r="C118">
        <v>100.4</v>
      </c>
      <c r="D118">
        <v>89.06</v>
      </c>
      <c r="E118" s="1"/>
      <c r="P118" s="5">
        <f t="shared" ref="P118:P154" si="7">B118*$S$5</f>
        <v>2.5180000000000003E-5</v>
      </c>
    </row>
    <row r="119" spans="1:16" x14ac:dyDescent="0.2">
      <c r="A119">
        <v>60</v>
      </c>
      <c r="B119">
        <v>1.585E-2</v>
      </c>
      <c r="C119">
        <v>125.5</v>
      </c>
      <c r="D119">
        <v>88.72</v>
      </c>
      <c r="E119" s="1"/>
      <c r="P119" s="5">
        <f t="shared" si="7"/>
        <v>3.1699999999999998E-5</v>
      </c>
    </row>
    <row r="120" spans="1:16" x14ac:dyDescent="0.2">
      <c r="A120">
        <v>60</v>
      </c>
      <c r="B120">
        <v>1.9949999999999999E-2</v>
      </c>
      <c r="C120">
        <v>157.4</v>
      </c>
      <c r="D120">
        <v>88.59</v>
      </c>
      <c r="E120" s="1"/>
      <c r="P120" s="5">
        <f t="shared" si="7"/>
        <v>3.9900000000000001E-5</v>
      </c>
    </row>
    <row r="121" spans="1:16" x14ac:dyDescent="0.2">
      <c r="A121">
        <v>60</v>
      </c>
      <c r="B121">
        <v>2.512E-2</v>
      </c>
      <c r="C121">
        <v>197.3</v>
      </c>
      <c r="D121">
        <v>88.65</v>
      </c>
      <c r="E121" s="1"/>
      <c r="P121" s="5">
        <f t="shared" si="7"/>
        <v>5.024E-5</v>
      </c>
    </row>
    <row r="122" spans="1:16" x14ac:dyDescent="0.2">
      <c r="A122">
        <v>60</v>
      </c>
      <c r="B122">
        <v>3.1620000000000002E-2</v>
      </c>
      <c r="C122">
        <v>248.2</v>
      </c>
      <c r="D122">
        <v>88.54</v>
      </c>
      <c r="E122" s="1"/>
      <c r="P122" s="5">
        <f t="shared" si="7"/>
        <v>6.3240000000000011E-5</v>
      </c>
    </row>
    <row r="123" spans="1:16" x14ac:dyDescent="0.2">
      <c r="A123">
        <v>60</v>
      </c>
      <c r="B123">
        <v>3.9809999999999998E-2</v>
      </c>
      <c r="C123">
        <v>312.10000000000002</v>
      </c>
      <c r="D123">
        <v>88.08</v>
      </c>
      <c r="E123" s="1"/>
      <c r="P123" s="5">
        <f t="shared" si="7"/>
        <v>7.962E-5</v>
      </c>
    </row>
    <row r="124" spans="1:16" x14ac:dyDescent="0.2">
      <c r="A124">
        <v>60</v>
      </c>
      <c r="B124">
        <v>5.0119999999999998E-2</v>
      </c>
      <c r="C124">
        <v>392.4</v>
      </c>
      <c r="D124">
        <v>87.24</v>
      </c>
      <c r="E124" s="1"/>
      <c r="P124" s="5">
        <f t="shared" si="7"/>
        <v>1.0024E-4</v>
      </c>
    </row>
    <row r="125" spans="1:16" x14ac:dyDescent="0.2">
      <c r="A125">
        <v>60</v>
      </c>
      <c r="B125">
        <v>6.3100000000000003E-2</v>
      </c>
      <c r="C125">
        <v>488.2</v>
      </c>
      <c r="D125">
        <v>86.51</v>
      </c>
      <c r="E125" s="1"/>
      <c r="P125" s="5">
        <f t="shared" si="7"/>
        <v>1.262E-4</v>
      </c>
    </row>
    <row r="126" spans="1:16" x14ac:dyDescent="0.2">
      <c r="A126">
        <v>60</v>
      </c>
      <c r="B126">
        <v>7.9430000000000001E-2</v>
      </c>
      <c r="C126">
        <v>608</v>
      </c>
      <c r="D126">
        <v>86.36</v>
      </c>
      <c r="E126" s="1"/>
      <c r="P126" s="5">
        <f t="shared" si="7"/>
        <v>1.5886000000000001E-4</v>
      </c>
    </row>
    <row r="127" spans="1:16" x14ac:dyDescent="0.2">
      <c r="A127">
        <v>60</v>
      </c>
      <c r="B127">
        <v>0.1</v>
      </c>
      <c r="C127">
        <v>771.6</v>
      </c>
      <c r="D127">
        <v>86.07</v>
      </c>
      <c r="E127" s="1"/>
      <c r="P127" s="5">
        <f t="shared" si="7"/>
        <v>2.0000000000000001E-4</v>
      </c>
    </row>
    <row r="128" spans="1:16" x14ac:dyDescent="0.2">
      <c r="A128">
        <v>60</v>
      </c>
      <c r="B128">
        <v>0.12590000000000001</v>
      </c>
      <c r="C128">
        <v>956.8</v>
      </c>
      <c r="D128">
        <v>85.47</v>
      </c>
      <c r="E128" s="1"/>
      <c r="P128" s="5">
        <f t="shared" si="7"/>
        <v>2.5180000000000005E-4</v>
      </c>
    </row>
    <row r="129" spans="1:16" x14ac:dyDescent="0.2">
      <c r="A129">
        <v>60</v>
      </c>
      <c r="B129">
        <v>0.1585</v>
      </c>
      <c r="C129">
        <v>1198</v>
      </c>
      <c r="D129">
        <v>85.9</v>
      </c>
      <c r="E129" s="1"/>
      <c r="P129" s="5">
        <f t="shared" si="7"/>
        <v>3.1700000000000001E-4</v>
      </c>
    </row>
    <row r="130" spans="1:16" x14ac:dyDescent="0.2">
      <c r="A130">
        <v>60</v>
      </c>
      <c r="B130">
        <v>0.19950000000000001</v>
      </c>
      <c r="C130">
        <v>1465</v>
      </c>
      <c r="D130">
        <v>85.23</v>
      </c>
      <c r="E130" s="1"/>
      <c r="P130" s="5">
        <f t="shared" si="7"/>
        <v>3.9900000000000005E-4</v>
      </c>
    </row>
    <row r="131" spans="1:16" x14ac:dyDescent="0.2">
      <c r="A131">
        <v>60</v>
      </c>
      <c r="B131">
        <v>0.25119999999999998</v>
      </c>
      <c r="C131">
        <v>1825</v>
      </c>
      <c r="D131">
        <v>83.96</v>
      </c>
      <c r="E131" s="1"/>
      <c r="P131" s="5">
        <f t="shared" si="7"/>
        <v>5.0239999999999996E-4</v>
      </c>
    </row>
    <row r="132" spans="1:16" x14ac:dyDescent="0.2">
      <c r="A132">
        <v>60</v>
      </c>
      <c r="B132">
        <v>0.31619999999999998</v>
      </c>
      <c r="C132">
        <v>2279</v>
      </c>
      <c r="D132">
        <v>84.04</v>
      </c>
      <c r="E132" s="1"/>
      <c r="P132" s="5">
        <f t="shared" si="7"/>
        <v>6.3239999999999998E-4</v>
      </c>
    </row>
    <row r="133" spans="1:16" x14ac:dyDescent="0.2">
      <c r="A133">
        <v>60</v>
      </c>
      <c r="B133">
        <v>0.39810000000000001</v>
      </c>
      <c r="C133">
        <v>2801</v>
      </c>
      <c r="D133">
        <v>83.02</v>
      </c>
      <c r="E133" s="1"/>
      <c r="P133" s="5">
        <f t="shared" si="7"/>
        <v>7.9620000000000005E-4</v>
      </c>
    </row>
    <row r="134" spans="1:16" x14ac:dyDescent="0.2">
      <c r="A134">
        <v>60</v>
      </c>
      <c r="B134">
        <v>0.50119999999999998</v>
      </c>
      <c r="C134">
        <v>3508</v>
      </c>
      <c r="D134">
        <v>82.79</v>
      </c>
      <c r="E134" s="1"/>
      <c r="P134" s="5">
        <f t="shared" si="7"/>
        <v>1.0024000000000001E-3</v>
      </c>
    </row>
    <row r="135" spans="1:16" x14ac:dyDescent="0.2">
      <c r="A135">
        <v>60</v>
      </c>
      <c r="B135">
        <v>0.63100000000000001</v>
      </c>
      <c r="C135">
        <v>4286</v>
      </c>
      <c r="D135">
        <v>82.72</v>
      </c>
      <c r="E135" s="1"/>
      <c r="P135" s="5">
        <f t="shared" si="7"/>
        <v>1.2620000000000001E-3</v>
      </c>
    </row>
    <row r="136" spans="1:16" x14ac:dyDescent="0.2">
      <c r="A136">
        <v>60</v>
      </c>
      <c r="B136">
        <v>0.79430000000000001</v>
      </c>
      <c r="C136">
        <v>5304</v>
      </c>
      <c r="D136">
        <v>81.569999999999993</v>
      </c>
      <c r="E136" s="1"/>
      <c r="P136" s="5">
        <f t="shared" si="7"/>
        <v>1.5886000000000001E-3</v>
      </c>
    </row>
    <row r="137" spans="1:16" x14ac:dyDescent="0.2">
      <c r="A137">
        <v>60</v>
      </c>
      <c r="B137">
        <v>1</v>
      </c>
      <c r="C137">
        <v>6627</v>
      </c>
      <c r="D137">
        <v>80.680000000000007</v>
      </c>
      <c r="E137" s="1"/>
      <c r="P137" s="5">
        <f t="shared" si="7"/>
        <v>2E-3</v>
      </c>
    </row>
    <row r="138" spans="1:16" x14ac:dyDescent="0.2">
      <c r="A138">
        <v>60</v>
      </c>
      <c r="B138">
        <v>1.2589999999999999</v>
      </c>
      <c r="C138">
        <v>8076</v>
      </c>
      <c r="D138">
        <v>80.400000000000006</v>
      </c>
      <c r="E138" s="1"/>
      <c r="P138" s="5">
        <f t="shared" si="7"/>
        <v>2.5179999999999998E-3</v>
      </c>
    </row>
    <row r="139" spans="1:16" x14ac:dyDescent="0.2">
      <c r="A139">
        <v>60</v>
      </c>
      <c r="B139">
        <v>1.585</v>
      </c>
      <c r="C139">
        <v>9910</v>
      </c>
      <c r="D139">
        <v>79.98</v>
      </c>
      <c r="E139" s="1"/>
      <c r="O139" s="1"/>
      <c r="P139" s="5">
        <f t="shared" si="7"/>
        <v>3.1700000000000001E-3</v>
      </c>
    </row>
    <row r="140" spans="1:16" x14ac:dyDescent="0.2">
      <c r="A140">
        <v>60</v>
      </c>
      <c r="B140">
        <v>1.9950000000000001</v>
      </c>
      <c r="C140">
        <v>12260</v>
      </c>
      <c r="D140">
        <v>78.930000000000007</v>
      </c>
      <c r="E140" s="1"/>
      <c r="P140" s="5">
        <f t="shared" si="7"/>
        <v>3.9900000000000005E-3</v>
      </c>
    </row>
    <row r="141" spans="1:16" x14ac:dyDescent="0.2">
      <c r="A141">
        <v>60</v>
      </c>
      <c r="B141">
        <v>2.512</v>
      </c>
      <c r="C141">
        <v>14930</v>
      </c>
      <c r="D141">
        <v>78.819999999999993</v>
      </c>
      <c r="E141" s="1"/>
      <c r="P141" s="5">
        <f t="shared" si="7"/>
        <v>5.0239999999999998E-3</v>
      </c>
    </row>
    <row r="142" spans="1:16" x14ac:dyDescent="0.2">
      <c r="A142">
        <v>60</v>
      </c>
      <c r="B142">
        <v>3.1619999999999999</v>
      </c>
      <c r="C142">
        <v>18040</v>
      </c>
      <c r="D142">
        <v>77.92</v>
      </c>
      <c r="E142" s="1"/>
      <c r="P142" s="5">
        <f t="shared" si="7"/>
        <v>6.3239999999999998E-3</v>
      </c>
    </row>
    <row r="143" spans="1:16" x14ac:dyDescent="0.2">
      <c r="A143">
        <v>60</v>
      </c>
      <c r="B143">
        <v>3.9809999999999999</v>
      </c>
      <c r="C143">
        <v>22180</v>
      </c>
      <c r="D143">
        <v>77.66</v>
      </c>
      <c r="E143" s="1"/>
      <c r="P143" s="5">
        <f t="shared" si="7"/>
        <v>7.9620000000000003E-3</v>
      </c>
    </row>
    <row r="144" spans="1:16" x14ac:dyDescent="0.2">
      <c r="A144">
        <v>60</v>
      </c>
      <c r="B144">
        <v>5.0119999999999996</v>
      </c>
      <c r="C144">
        <v>26980</v>
      </c>
      <c r="D144">
        <v>76.709999999999994</v>
      </c>
      <c r="E144" s="1"/>
      <c r="P144" s="5">
        <f t="shared" si="7"/>
        <v>1.0024E-2</v>
      </c>
    </row>
    <row r="145" spans="1:16" x14ac:dyDescent="0.2">
      <c r="A145">
        <v>60</v>
      </c>
      <c r="B145">
        <v>6.31</v>
      </c>
      <c r="C145">
        <v>33090</v>
      </c>
      <c r="D145">
        <v>76.81</v>
      </c>
      <c r="E145" s="1"/>
      <c r="P145" s="5">
        <f t="shared" si="7"/>
        <v>1.2619999999999999E-2</v>
      </c>
    </row>
    <row r="146" spans="1:16" x14ac:dyDescent="0.2">
      <c r="A146">
        <v>60</v>
      </c>
      <c r="B146">
        <v>7.9429999999999996</v>
      </c>
      <c r="C146">
        <v>39870</v>
      </c>
      <c r="D146">
        <v>75.849999999999994</v>
      </c>
      <c r="E146" s="1"/>
      <c r="P146" s="5">
        <f t="shared" si="7"/>
        <v>1.5886000000000001E-2</v>
      </c>
    </row>
    <row r="147" spans="1:16" x14ac:dyDescent="0.2">
      <c r="A147">
        <v>60</v>
      </c>
      <c r="B147">
        <v>10</v>
      </c>
      <c r="C147">
        <v>48260</v>
      </c>
      <c r="D147">
        <v>75.56</v>
      </c>
      <c r="E147" s="1"/>
      <c r="P147" s="5">
        <f t="shared" si="7"/>
        <v>0.02</v>
      </c>
    </row>
    <row r="148" spans="1:16" x14ac:dyDescent="0.2">
      <c r="A148">
        <v>60</v>
      </c>
      <c r="B148">
        <v>12.59</v>
      </c>
      <c r="C148">
        <v>58510</v>
      </c>
      <c r="D148">
        <v>74.739999999999995</v>
      </c>
      <c r="E148" s="1"/>
      <c r="P148" s="5">
        <f t="shared" si="7"/>
        <v>2.5180000000000001E-2</v>
      </c>
    </row>
    <row r="149" spans="1:16" x14ac:dyDescent="0.2">
      <c r="A149">
        <v>60</v>
      </c>
      <c r="B149">
        <v>15.85</v>
      </c>
      <c r="C149">
        <v>70760</v>
      </c>
      <c r="D149">
        <v>74.19</v>
      </c>
      <c r="E149" s="1"/>
      <c r="P149" s="5">
        <f t="shared" si="7"/>
        <v>3.1699999999999999E-2</v>
      </c>
    </row>
    <row r="150" spans="1:16" x14ac:dyDescent="0.2">
      <c r="A150">
        <v>60</v>
      </c>
      <c r="B150">
        <v>19.95</v>
      </c>
      <c r="C150">
        <v>85590</v>
      </c>
      <c r="D150">
        <v>73.66</v>
      </c>
      <c r="E150" s="1"/>
      <c r="P150" s="5">
        <f t="shared" si="7"/>
        <v>3.9899999999999998E-2</v>
      </c>
    </row>
    <row r="151" spans="1:16" x14ac:dyDescent="0.2">
      <c r="A151">
        <v>60</v>
      </c>
      <c r="B151">
        <v>25.12</v>
      </c>
      <c r="C151" s="1">
        <v>103300</v>
      </c>
      <c r="D151">
        <v>73.08</v>
      </c>
      <c r="E151" s="1"/>
      <c r="P151" s="5">
        <f t="shared" si="7"/>
        <v>5.024E-2</v>
      </c>
    </row>
    <row r="152" spans="1:16" x14ac:dyDescent="0.2">
      <c r="A152">
        <v>60</v>
      </c>
      <c r="B152">
        <v>31.62</v>
      </c>
      <c r="C152" s="1">
        <v>124400</v>
      </c>
      <c r="D152">
        <v>72.61</v>
      </c>
      <c r="E152" s="1"/>
      <c r="P152" s="5">
        <f t="shared" si="7"/>
        <v>6.3240000000000005E-2</v>
      </c>
    </row>
    <row r="153" spans="1:16" x14ac:dyDescent="0.2">
      <c r="A153">
        <v>60</v>
      </c>
      <c r="B153">
        <v>39.81</v>
      </c>
      <c r="C153" s="1">
        <v>149800</v>
      </c>
      <c r="D153">
        <v>72.040000000000006</v>
      </c>
      <c r="E153" s="1"/>
      <c r="P153" s="5">
        <f t="shared" si="7"/>
        <v>7.962000000000001E-2</v>
      </c>
    </row>
    <row r="154" spans="1:16" x14ac:dyDescent="0.2">
      <c r="A154">
        <v>60</v>
      </c>
      <c r="B154">
        <v>50</v>
      </c>
      <c r="C154" s="1">
        <v>180000</v>
      </c>
      <c r="D154">
        <v>71.34</v>
      </c>
      <c r="E154" s="1"/>
      <c r="P154" s="5">
        <f t="shared" si="7"/>
        <v>0.1</v>
      </c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4"/>
  <sheetViews>
    <sheetView topLeftCell="A112" workbookViewId="0">
      <selection activeCell="F3" sqref="F3:F154"/>
    </sheetView>
  </sheetViews>
  <sheetFormatPr defaultColWidth="9.140625" defaultRowHeight="12.75" x14ac:dyDescent="0.2"/>
  <cols>
    <col min="1" max="4" width="9.140625" style="5"/>
    <col min="5" max="10" width="8.7109375"/>
    <col min="11" max="11" width="10" bestFit="1" customWidth="1"/>
    <col min="12" max="12" width="8.7109375"/>
    <col min="13" max="14" width="12.42578125" bestFit="1" customWidth="1"/>
    <col min="15" max="15" width="8.7109375" customWidth="1"/>
    <col min="16" max="16" width="9.140625" style="5"/>
    <col min="17" max="20" width="9.140625" style="31"/>
    <col min="21" max="16384" width="9.140625" style="5"/>
  </cols>
  <sheetData>
    <row r="1" spans="1:26" x14ac:dyDescent="0.2">
      <c r="A1" s="5" t="s">
        <v>2</v>
      </c>
      <c r="B1" s="5" t="s">
        <v>3</v>
      </c>
      <c r="C1" s="5" t="s">
        <v>0</v>
      </c>
      <c r="D1" s="5" t="s">
        <v>1</v>
      </c>
      <c r="E1" t="s">
        <v>9</v>
      </c>
      <c r="F1" s="4" t="s">
        <v>26</v>
      </c>
      <c r="G1" t="s">
        <v>18</v>
      </c>
      <c r="H1" t="s">
        <v>21</v>
      </c>
      <c r="I1" t="s">
        <v>19</v>
      </c>
      <c r="J1" t="s">
        <v>22</v>
      </c>
      <c r="K1" t="s">
        <v>14</v>
      </c>
      <c r="L1" t="s">
        <v>23</v>
      </c>
      <c r="M1" s="3" t="s">
        <v>14</v>
      </c>
      <c r="N1" s="4" t="s">
        <v>15</v>
      </c>
      <c r="O1" s="4" t="s">
        <v>26</v>
      </c>
      <c r="P1" s="28" t="s">
        <v>49</v>
      </c>
      <c r="Q1" s="30" t="s">
        <v>48</v>
      </c>
      <c r="Y1" s="28"/>
      <c r="Z1" s="34"/>
    </row>
    <row r="2" spans="1:26" x14ac:dyDescent="0.2">
      <c r="A2" s="5" t="s">
        <v>6</v>
      </c>
      <c r="D2" s="5" t="s">
        <v>5</v>
      </c>
      <c r="M2" s="3">
        <v>4.5929756868938414</v>
      </c>
      <c r="N2">
        <v>100</v>
      </c>
      <c r="O2">
        <v>6</v>
      </c>
      <c r="Q2" s="31">
        <v>30</v>
      </c>
      <c r="R2" s="31">
        <f>Q2+273</f>
        <v>303</v>
      </c>
      <c r="S2" s="31">
        <v>1</v>
      </c>
      <c r="T2" s="31">
        <f>EXP($R$6/2.303/8.314*(1/R2-1/$R$2))</f>
        <v>1</v>
      </c>
      <c r="U2" s="5">
        <f t="shared" ref="U2:U4" si="0">(S2-T2)^2</f>
        <v>0</v>
      </c>
      <c r="X2" s="28"/>
      <c r="Y2" s="28"/>
      <c r="Z2" s="34"/>
    </row>
    <row r="3" spans="1:26" x14ac:dyDescent="0.2">
      <c r="A3" s="5">
        <v>30</v>
      </c>
      <c r="B3" s="5">
        <v>0.01</v>
      </c>
      <c r="C3" s="5">
        <v>8294</v>
      </c>
      <c r="D3" s="5">
        <v>79.22</v>
      </c>
      <c r="E3">
        <v>26120</v>
      </c>
      <c r="F3">
        <v>353</v>
      </c>
      <c r="G3">
        <f t="shared" ref="G3:G34" si="1">10^(($N$2/($N$2+$O$2))*LOG(E3)+($O$2/($N$2+$O$2))*LOG(F3))</f>
        <v>20472.434287114978</v>
      </c>
      <c r="H3">
        <f>(G3-C3)^2/C3^2</f>
        <v>2.1560302610318929</v>
      </c>
      <c r="I3">
        <f t="shared" ref="I3:I23" si="2">10^(10^(($N$2/($N$2+$O$2))*LOG(LOG(E3))+($O$2/($N$2+$O$2))*LOG(LOG(F3))))</f>
        <v>19121.646024777241</v>
      </c>
      <c r="J3">
        <f t="shared" ref="J3:J23" si="3">(I3-C3)^2/C3^2</f>
        <v>1.7042764264188468</v>
      </c>
      <c r="K3">
        <f>10^(($N$2/($N$2+$O$2))*LOG(E3)+($O$2/($N$2+$O$2))*LOG(F3)+($N$2/(($N$2+$O$2)^2)*$O$2*(-$M$2)))</f>
        <v>11638.729243994245</v>
      </c>
      <c r="L3">
        <f>(K3-C3)^2/C3^2</f>
        <v>0.16262745762550937</v>
      </c>
      <c r="M3" t="s">
        <v>20</v>
      </c>
      <c r="P3" s="5">
        <f>B3*$S$2</f>
        <v>0.01</v>
      </c>
      <c r="Q3" s="31">
        <v>40</v>
      </c>
      <c r="R3" s="31">
        <f t="shared" ref="R3:R5" si="4">Q3+273</f>
        <v>313</v>
      </c>
      <c r="S3" s="31">
        <v>0.11</v>
      </c>
      <c r="T3" s="31">
        <f t="shared" ref="T3:T5" si="5">EXP($R$6/2.303/8.314*(1/R3-1/$R$2))</f>
        <v>0.11147580952665842</v>
      </c>
      <c r="U3" s="5">
        <f t="shared" si="0"/>
        <v>2.1780137589757492E-6</v>
      </c>
    </row>
    <row r="4" spans="1:26" x14ac:dyDescent="0.2">
      <c r="A4" s="5">
        <v>30</v>
      </c>
      <c r="B4" s="5">
        <v>1.259E-2</v>
      </c>
      <c r="C4" s="5">
        <v>10420</v>
      </c>
      <c r="D4" s="5">
        <v>78.760000000000005</v>
      </c>
      <c r="E4">
        <v>32040</v>
      </c>
      <c r="F4">
        <v>345.7</v>
      </c>
      <c r="G4">
        <f t="shared" si="1"/>
        <v>24794.38118859888</v>
      </c>
      <c r="H4">
        <f t="shared" ref="H4:H67" si="6">(G4-C4)^2/C4^2</f>
        <v>1.9030179169243533</v>
      </c>
      <c r="I4">
        <f t="shared" si="2"/>
        <v>23000.075148504096</v>
      </c>
      <c r="J4">
        <f t="shared" si="3"/>
        <v>1.4575754099602709</v>
      </c>
      <c r="K4">
        <f t="shared" ref="K4:K67" si="7">10^(($N$2/($N$2+$O$2))*LOG(E4)+($O$2/($N$2+$O$2))*LOG(F4)+($N$2/(($N$2+$O$2)^2)*$O$2*(-$M$2)))</f>
        <v>14095.787798332833</v>
      </c>
      <c r="L4">
        <f t="shared" ref="L4:L67" si="8">(K4-C4)^2/C4^2</f>
        <v>0.1244415539506977</v>
      </c>
      <c r="M4" t="s">
        <v>12</v>
      </c>
      <c r="N4" t="s">
        <v>13</v>
      </c>
      <c r="O4" t="s">
        <v>14</v>
      </c>
      <c r="P4" s="5">
        <f t="shared" ref="P4:P40" si="9">B4*$S$2</f>
        <v>1.259E-2</v>
      </c>
      <c r="Q4" s="31">
        <v>50</v>
      </c>
      <c r="R4" s="31">
        <f t="shared" si="4"/>
        <v>323</v>
      </c>
      <c r="S4" s="31">
        <v>0.02</v>
      </c>
      <c r="T4" s="31">
        <f t="shared" si="5"/>
        <v>1.4235062319586447E-2</v>
      </c>
      <c r="U4" s="5">
        <f t="shared" si="0"/>
        <v>3.3234506459051998E-5</v>
      </c>
    </row>
    <row r="5" spans="1:26" x14ac:dyDescent="0.2">
      <c r="A5" s="5">
        <v>30</v>
      </c>
      <c r="B5" s="5">
        <v>1.585E-2</v>
      </c>
      <c r="C5" s="5">
        <v>12850</v>
      </c>
      <c r="D5" s="5">
        <v>77.930000000000007</v>
      </c>
      <c r="E5">
        <v>38890</v>
      </c>
      <c r="F5">
        <v>351.9</v>
      </c>
      <c r="G5">
        <f t="shared" si="1"/>
        <v>29797.01331722334</v>
      </c>
      <c r="H5">
        <f t="shared" si="6"/>
        <v>1.7393223841338716</v>
      </c>
      <c r="I5">
        <f t="shared" si="2"/>
        <v>27497.796754608265</v>
      </c>
      <c r="J5">
        <f t="shared" si="3"/>
        <v>1.2993865146440517</v>
      </c>
      <c r="K5">
        <f t="shared" si="7"/>
        <v>16939.820903326705</v>
      </c>
      <c r="L5">
        <f t="shared" si="8"/>
        <v>0.10129833924079434</v>
      </c>
      <c r="M5" s="3">
        <f>SUM(H3:H154)</f>
        <v>89.124344794381955</v>
      </c>
      <c r="N5" s="3">
        <f>SUM(J24:J154)</f>
        <v>15.584652616890315</v>
      </c>
      <c r="O5" s="3">
        <f>SUM(L3:L154)</f>
        <v>3.6841469569724157</v>
      </c>
      <c r="P5" s="5">
        <f t="shared" si="9"/>
        <v>1.585E-2</v>
      </c>
      <c r="Q5" s="31">
        <v>60</v>
      </c>
      <c r="R5" s="31">
        <f t="shared" si="4"/>
        <v>333</v>
      </c>
      <c r="S5" s="31">
        <v>3.0000000000000001E-3</v>
      </c>
      <c r="T5" s="31">
        <f t="shared" si="5"/>
        <v>2.0569373746836118E-3</v>
      </c>
      <c r="U5" s="5">
        <f>(S5-T5)^2</f>
        <v>8.8936711526863845E-7</v>
      </c>
    </row>
    <row r="6" spans="1:26" x14ac:dyDescent="0.2">
      <c r="A6" s="5">
        <v>30</v>
      </c>
      <c r="B6" s="5">
        <v>1.9949999999999999E-2</v>
      </c>
      <c r="C6" s="5">
        <v>15780</v>
      </c>
      <c r="D6" s="5">
        <v>77.040000000000006</v>
      </c>
      <c r="E6">
        <v>47000</v>
      </c>
      <c r="F6">
        <v>362.6</v>
      </c>
      <c r="G6">
        <f t="shared" si="1"/>
        <v>35687.223463656192</v>
      </c>
      <c r="H6">
        <f t="shared" si="6"/>
        <v>1.5915027205184389</v>
      </c>
      <c r="I6">
        <f t="shared" si="2"/>
        <v>32780.88769750861</v>
      </c>
      <c r="J6">
        <f t="shared" si="3"/>
        <v>1.1607246281784052</v>
      </c>
      <c r="K6">
        <f t="shared" si="7"/>
        <v>20288.448629913506</v>
      </c>
      <c r="L6">
        <f t="shared" si="8"/>
        <v>8.1628206311790963E-2</v>
      </c>
      <c r="P6" s="5">
        <f t="shared" si="9"/>
        <v>1.9949999999999999E-2</v>
      </c>
      <c r="Q6" s="30" t="s">
        <v>50</v>
      </c>
      <c r="R6" s="32">
        <v>398398.03533888189</v>
      </c>
      <c r="S6" s="30" t="s">
        <v>51</v>
      </c>
      <c r="T6" s="29">
        <f>SUM(U3:U5)</f>
        <v>3.6301887333296382E-5</v>
      </c>
    </row>
    <row r="7" spans="1:26" x14ac:dyDescent="0.2">
      <c r="A7" s="5">
        <v>30</v>
      </c>
      <c r="B7" s="5">
        <v>2.512E-2</v>
      </c>
      <c r="C7" s="5">
        <v>19280</v>
      </c>
      <c r="D7" s="5">
        <v>76.150000000000006</v>
      </c>
      <c r="E7">
        <v>56690</v>
      </c>
      <c r="F7">
        <v>375.2</v>
      </c>
      <c r="G7">
        <f t="shared" si="1"/>
        <v>42672.987068686569</v>
      </c>
      <c r="H7">
        <f t="shared" si="6"/>
        <v>1.4721677592385447</v>
      </c>
      <c r="I7">
        <f t="shared" si="2"/>
        <v>39022.443735170935</v>
      </c>
      <c r="J7">
        <f t="shared" si="3"/>
        <v>1.048546654231779</v>
      </c>
      <c r="K7">
        <f t="shared" si="7"/>
        <v>24259.906543575969</v>
      </c>
      <c r="L7">
        <f t="shared" si="8"/>
        <v>6.6715742838532502E-2</v>
      </c>
      <c r="M7" s="1"/>
      <c r="P7" s="5">
        <f t="shared" si="9"/>
        <v>2.512E-2</v>
      </c>
    </row>
    <row r="8" spans="1:26" x14ac:dyDescent="0.2">
      <c r="A8" s="5">
        <v>30</v>
      </c>
      <c r="B8" s="5">
        <v>3.1620000000000002E-2</v>
      </c>
      <c r="C8" s="5">
        <v>23410</v>
      </c>
      <c r="D8" s="5">
        <v>75.34</v>
      </c>
      <c r="E8">
        <v>67790</v>
      </c>
      <c r="F8">
        <v>385.7</v>
      </c>
      <c r="G8">
        <f t="shared" si="1"/>
        <v>50593.522456849605</v>
      </c>
      <c r="H8">
        <f t="shared" si="6"/>
        <v>1.348368620444913</v>
      </c>
      <c r="I8">
        <f t="shared" si="2"/>
        <v>46054.450747912146</v>
      </c>
      <c r="J8">
        <f t="shared" si="3"/>
        <v>0.93566579829504903</v>
      </c>
      <c r="K8">
        <f t="shared" si="7"/>
        <v>28762.789081014325</v>
      </c>
      <c r="L8">
        <f t="shared" si="8"/>
        <v>5.2282631029004142E-2</v>
      </c>
      <c r="M8" s="1"/>
      <c r="P8" s="5">
        <f t="shared" si="9"/>
        <v>3.1620000000000002E-2</v>
      </c>
    </row>
    <row r="9" spans="1:26" x14ac:dyDescent="0.2">
      <c r="A9" s="5">
        <v>30</v>
      </c>
      <c r="B9" s="5">
        <v>3.9809999999999998E-2</v>
      </c>
      <c r="C9" s="5">
        <v>28240</v>
      </c>
      <c r="D9" s="5">
        <v>74.790000000000006</v>
      </c>
      <c r="E9">
        <v>81060</v>
      </c>
      <c r="F9">
        <v>399</v>
      </c>
      <c r="G9">
        <f t="shared" si="1"/>
        <v>60003.212549351912</v>
      </c>
      <c r="H9">
        <f t="shared" si="6"/>
        <v>1.2650842729248424</v>
      </c>
      <c r="I9">
        <f t="shared" si="2"/>
        <v>54382.821190265393</v>
      </c>
      <c r="J9">
        <f t="shared" si="3"/>
        <v>0.85698953800762434</v>
      </c>
      <c r="K9">
        <f t="shared" si="7"/>
        <v>34112.2670043826</v>
      </c>
      <c r="L9">
        <f t="shared" si="8"/>
        <v>4.3239653349126814E-2</v>
      </c>
      <c r="M9" s="1"/>
      <c r="P9" s="5">
        <f t="shared" si="9"/>
        <v>3.9809999999999998E-2</v>
      </c>
    </row>
    <row r="10" spans="1:26" x14ac:dyDescent="0.2">
      <c r="A10" s="5">
        <v>30</v>
      </c>
      <c r="B10" s="5">
        <v>5.0119999999999998E-2</v>
      </c>
      <c r="C10" s="5">
        <v>34110</v>
      </c>
      <c r="D10" s="5">
        <v>74.66</v>
      </c>
      <c r="E10">
        <v>96650</v>
      </c>
      <c r="F10">
        <v>413.6</v>
      </c>
      <c r="G10">
        <f t="shared" si="1"/>
        <v>70978.849079051346</v>
      </c>
      <c r="H10">
        <f t="shared" si="6"/>
        <v>1.1683036201224446</v>
      </c>
      <c r="I10">
        <f t="shared" si="2"/>
        <v>64059.668714549996</v>
      </c>
      <c r="J10">
        <f t="shared" si="3"/>
        <v>0.77094004859276211</v>
      </c>
      <c r="K10">
        <f t="shared" si="7"/>
        <v>40351.996977777279</v>
      </c>
      <c r="L10">
        <f t="shared" si="8"/>
        <v>3.3487572687928589E-2</v>
      </c>
      <c r="P10" s="5">
        <f t="shared" si="9"/>
        <v>5.0119999999999998E-2</v>
      </c>
    </row>
    <row r="11" spans="1:26" x14ac:dyDescent="0.2">
      <c r="A11" s="5">
        <v>30</v>
      </c>
      <c r="B11" s="5">
        <v>6.3100000000000003E-2</v>
      </c>
      <c r="C11" s="5">
        <v>41480</v>
      </c>
      <c r="D11" s="5">
        <v>74.59</v>
      </c>
      <c r="E11" s="1">
        <v>115800</v>
      </c>
      <c r="F11">
        <v>435.4</v>
      </c>
      <c r="G11">
        <f t="shared" si="1"/>
        <v>84421.796456993325</v>
      </c>
      <c r="H11">
        <f t="shared" si="6"/>
        <v>1.07172391694958</v>
      </c>
      <c r="I11">
        <f t="shared" si="2"/>
        <v>75911.386121773292</v>
      </c>
      <c r="J11">
        <f t="shared" si="3"/>
        <v>0.68901950764495867</v>
      </c>
      <c r="K11">
        <f t="shared" si="7"/>
        <v>47994.411288595278</v>
      </c>
      <c r="L11">
        <f t="shared" si="8"/>
        <v>2.4664530522184477E-2</v>
      </c>
      <c r="P11" s="5">
        <f t="shared" si="9"/>
        <v>6.3100000000000003E-2</v>
      </c>
    </row>
    <row r="12" spans="1:26" x14ac:dyDescent="0.2">
      <c r="A12" s="5">
        <v>30</v>
      </c>
      <c r="B12" s="5">
        <v>7.9430000000000001E-2</v>
      </c>
      <c r="C12" s="5">
        <v>50250</v>
      </c>
      <c r="D12" s="5">
        <v>73.56</v>
      </c>
      <c r="E12" s="1">
        <v>138200</v>
      </c>
      <c r="F12">
        <v>449.9</v>
      </c>
      <c r="G12">
        <f t="shared" si="1"/>
        <v>99933.76888570805</v>
      </c>
      <c r="H12">
        <f t="shared" si="6"/>
        <v>0.97759041239115918</v>
      </c>
      <c r="I12">
        <f t="shared" si="2"/>
        <v>89456.551336237317</v>
      </c>
      <c r="J12">
        <f t="shared" si="3"/>
        <v>0.60875866149095803</v>
      </c>
      <c r="K12">
        <f t="shared" si="7"/>
        <v>56813.081535921112</v>
      </c>
      <c r="L12">
        <f t="shared" si="8"/>
        <v>1.7058603201761786E-2</v>
      </c>
      <c r="P12" s="5">
        <f t="shared" si="9"/>
        <v>7.9430000000000001E-2</v>
      </c>
    </row>
    <row r="13" spans="1:26" x14ac:dyDescent="0.2">
      <c r="A13" s="5">
        <v>30</v>
      </c>
      <c r="B13" s="5">
        <v>0.1</v>
      </c>
      <c r="C13" s="5">
        <v>59460</v>
      </c>
      <c r="D13" s="5">
        <v>72.69</v>
      </c>
      <c r="E13" s="1">
        <v>162300</v>
      </c>
      <c r="F13">
        <v>467.3</v>
      </c>
      <c r="G13">
        <f t="shared" si="1"/>
        <v>116547.78528003376</v>
      </c>
      <c r="H13">
        <f t="shared" si="6"/>
        <v>0.92179973732061438</v>
      </c>
      <c r="I13">
        <f t="shared" si="2"/>
        <v>103940.50954847439</v>
      </c>
      <c r="J13">
        <f t="shared" si="3"/>
        <v>0.55961545197616136</v>
      </c>
      <c r="K13">
        <f t="shared" si="7"/>
        <v>66258.271871226752</v>
      </c>
      <c r="L13">
        <f t="shared" si="8"/>
        <v>1.3072156764596155E-2</v>
      </c>
      <c r="P13" s="5">
        <f t="shared" si="9"/>
        <v>0.1</v>
      </c>
    </row>
    <row r="14" spans="1:26" x14ac:dyDescent="0.2">
      <c r="A14" s="5">
        <v>30</v>
      </c>
      <c r="B14" s="5">
        <v>0.12590000000000001</v>
      </c>
      <c r="C14" s="5">
        <v>71830</v>
      </c>
      <c r="D14" s="5">
        <v>72.510000000000005</v>
      </c>
      <c r="E14" s="1">
        <v>192900</v>
      </c>
      <c r="F14">
        <v>493.7</v>
      </c>
      <c r="G14">
        <f t="shared" si="1"/>
        <v>137601.33769391742</v>
      </c>
      <c r="H14">
        <f t="shared" si="6"/>
        <v>0.83841997544539648</v>
      </c>
      <c r="I14">
        <f t="shared" si="2"/>
        <v>122309.09010579383</v>
      </c>
      <c r="J14">
        <f t="shared" si="3"/>
        <v>0.493868473251383</v>
      </c>
      <c r="K14">
        <f t="shared" si="7"/>
        <v>78227.371038083293</v>
      </c>
      <c r="L14">
        <f t="shared" si="8"/>
        <v>7.9321578285471636E-3</v>
      </c>
      <c r="P14" s="5">
        <f t="shared" si="9"/>
        <v>0.12590000000000001</v>
      </c>
    </row>
    <row r="15" spans="1:26" x14ac:dyDescent="0.2">
      <c r="A15" s="5">
        <v>30</v>
      </c>
      <c r="B15" s="5">
        <v>0.1585</v>
      </c>
      <c r="C15" s="5">
        <v>85840</v>
      </c>
      <c r="D15" s="5">
        <v>70.739999999999995</v>
      </c>
      <c r="E15" s="1">
        <v>228400</v>
      </c>
      <c r="F15">
        <v>517.70000000000005</v>
      </c>
      <c r="G15">
        <f t="shared" si="1"/>
        <v>161808.28125429881</v>
      </c>
      <c r="H15">
        <f t="shared" si="6"/>
        <v>0.78322255149432851</v>
      </c>
      <c r="I15">
        <f t="shared" si="2"/>
        <v>143310.36902162558</v>
      </c>
      <c r="J15">
        <f t="shared" si="3"/>
        <v>0.4482378781773364</v>
      </c>
      <c r="K15">
        <f t="shared" si="7"/>
        <v>91989.196230569054</v>
      </c>
      <c r="L15">
        <f t="shared" si="8"/>
        <v>5.1316530562241364E-3</v>
      </c>
      <c r="P15" s="5">
        <f t="shared" si="9"/>
        <v>0.1585</v>
      </c>
    </row>
    <row r="16" spans="1:26" x14ac:dyDescent="0.2">
      <c r="A16" s="5">
        <v>30</v>
      </c>
      <c r="B16" s="5">
        <v>0.19950000000000001</v>
      </c>
      <c r="C16" s="6">
        <v>105100</v>
      </c>
      <c r="D16" s="5">
        <v>70.489999999999995</v>
      </c>
      <c r="E16" s="1">
        <v>273500</v>
      </c>
      <c r="F16">
        <v>546.20000000000005</v>
      </c>
      <c r="G16">
        <f t="shared" si="1"/>
        <v>192375.36841243407</v>
      </c>
      <c r="H16">
        <f t="shared" si="6"/>
        <v>0.68956934961366989</v>
      </c>
      <c r="I16">
        <f t="shared" si="2"/>
        <v>169753.17005511429</v>
      </c>
      <c r="J16">
        <f t="shared" si="3"/>
        <v>0.37842011714415674</v>
      </c>
      <c r="K16">
        <f t="shared" si="7"/>
        <v>109366.80976795968</v>
      </c>
      <c r="L16">
        <f t="shared" si="8"/>
        <v>1.6481666770133438E-3</v>
      </c>
      <c r="P16" s="5">
        <f t="shared" si="9"/>
        <v>0.19950000000000001</v>
      </c>
    </row>
    <row r="17" spans="1:16" x14ac:dyDescent="0.2">
      <c r="A17" s="5">
        <v>30</v>
      </c>
      <c r="B17" s="5">
        <v>0.25119999999999998</v>
      </c>
      <c r="C17" s="6">
        <v>125400</v>
      </c>
      <c r="D17" s="5">
        <v>70.959999999999994</v>
      </c>
      <c r="E17" s="1">
        <v>322600</v>
      </c>
      <c r="F17">
        <v>569.4</v>
      </c>
      <c r="G17">
        <f t="shared" si="1"/>
        <v>225330.61336925233</v>
      </c>
      <c r="H17">
        <f t="shared" si="6"/>
        <v>0.63504139152510952</v>
      </c>
      <c r="I17">
        <f t="shared" si="2"/>
        <v>198078.09055232193</v>
      </c>
      <c r="J17">
        <f t="shared" si="3"/>
        <v>0.33590150092790827</v>
      </c>
      <c r="K17">
        <f t="shared" si="7"/>
        <v>128102.10855279071</v>
      </c>
      <c r="L17">
        <f t="shared" si="8"/>
        <v>4.6431264489930272E-4</v>
      </c>
      <c r="P17" s="5">
        <f t="shared" si="9"/>
        <v>0.25119999999999998</v>
      </c>
    </row>
    <row r="18" spans="1:16" x14ac:dyDescent="0.2">
      <c r="A18" s="5">
        <v>30</v>
      </c>
      <c r="B18" s="5">
        <v>0.31619999999999998</v>
      </c>
      <c r="C18" s="6">
        <v>148400</v>
      </c>
      <c r="D18" s="5">
        <v>69.72</v>
      </c>
      <c r="E18" s="1">
        <v>378100</v>
      </c>
      <c r="F18">
        <v>592.20000000000005</v>
      </c>
      <c r="G18">
        <f t="shared" si="1"/>
        <v>262316.29255603609</v>
      </c>
      <c r="H18">
        <f t="shared" si="6"/>
        <v>0.5892558226524256</v>
      </c>
      <c r="I18">
        <f t="shared" si="2"/>
        <v>229733.88902819881</v>
      </c>
      <c r="J18">
        <f t="shared" si="3"/>
        <v>0.30038294841523239</v>
      </c>
      <c r="K18">
        <f t="shared" si="7"/>
        <v>149128.73879730114</v>
      </c>
      <c r="L18">
        <f t="shared" si="8"/>
        <v>2.4114373383108296E-5</v>
      </c>
      <c r="P18" s="5">
        <f t="shared" si="9"/>
        <v>0.31619999999999998</v>
      </c>
    </row>
    <row r="19" spans="1:16" x14ac:dyDescent="0.2">
      <c r="A19" s="5">
        <v>30</v>
      </c>
      <c r="B19" s="5">
        <v>0.39810000000000001</v>
      </c>
      <c r="C19" s="6">
        <v>178900</v>
      </c>
      <c r="D19" s="5">
        <v>69.64</v>
      </c>
      <c r="E19" s="1">
        <v>448900</v>
      </c>
      <c r="F19">
        <v>622.20000000000005</v>
      </c>
      <c r="G19">
        <f t="shared" si="1"/>
        <v>309288.37043484423</v>
      </c>
      <c r="H19">
        <f t="shared" si="6"/>
        <v>0.53119873747599722</v>
      </c>
      <c r="I19">
        <f t="shared" si="2"/>
        <v>269876.4798246093</v>
      </c>
      <c r="J19">
        <f t="shared" si="3"/>
        <v>0.25860539209952199</v>
      </c>
      <c r="K19">
        <f t="shared" si="7"/>
        <v>175832.71003941863</v>
      </c>
      <c r="L19">
        <f t="shared" si="8"/>
        <v>2.9396050525159123E-4</v>
      </c>
      <c r="P19" s="5">
        <f t="shared" si="9"/>
        <v>0.39810000000000001</v>
      </c>
    </row>
    <row r="20" spans="1:16" x14ac:dyDescent="0.2">
      <c r="A20" s="5">
        <v>30</v>
      </c>
      <c r="B20" s="5">
        <v>0.50119999999999998</v>
      </c>
      <c r="C20" s="6">
        <v>210600</v>
      </c>
      <c r="D20" s="5">
        <v>68.64</v>
      </c>
      <c r="E20" s="1">
        <v>526300</v>
      </c>
      <c r="F20">
        <v>639.9</v>
      </c>
      <c r="G20">
        <f t="shared" si="1"/>
        <v>359937.01132970065</v>
      </c>
      <c r="H20">
        <f t="shared" si="6"/>
        <v>0.50282652271236838</v>
      </c>
      <c r="I20">
        <f t="shared" si="2"/>
        <v>312695.63615254941</v>
      </c>
      <c r="J20">
        <f t="shared" si="3"/>
        <v>0.23501610560055328</v>
      </c>
      <c r="K20">
        <f t="shared" si="7"/>
        <v>204626.83435723561</v>
      </c>
      <c r="L20">
        <f t="shared" si="8"/>
        <v>8.0443763975357647E-4</v>
      </c>
      <c r="P20" s="5">
        <f t="shared" si="9"/>
        <v>0.50119999999999998</v>
      </c>
    </row>
    <row r="21" spans="1:16" x14ac:dyDescent="0.2">
      <c r="A21" s="5">
        <v>30</v>
      </c>
      <c r="B21" s="5">
        <v>0.63100000000000001</v>
      </c>
      <c r="C21" s="6">
        <v>254300</v>
      </c>
      <c r="D21" s="5">
        <v>67.510000000000005</v>
      </c>
      <c r="E21" s="1">
        <v>619200</v>
      </c>
      <c r="F21">
        <v>657.7</v>
      </c>
      <c r="G21">
        <f t="shared" si="1"/>
        <v>420244.91775281087</v>
      </c>
      <c r="H21">
        <f t="shared" si="6"/>
        <v>0.42582895824515404</v>
      </c>
      <c r="I21">
        <f t="shared" si="2"/>
        <v>363414.60910278425</v>
      </c>
      <c r="J21">
        <f t="shared" si="3"/>
        <v>0.18410817880011437</v>
      </c>
      <c r="K21">
        <f t="shared" si="7"/>
        <v>238912.32206655451</v>
      </c>
      <c r="L21">
        <f t="shared" si="8"/>
        <v>3.6614529299113883E-3</v>
      </c>
      <c r="P21" s="5">
        <f t="shared" si="9"/>
        <v>0.63100000000000001</v>
      </c>
    </row>
    <row r="22" spans="1:16" x14ac:dyDescent="0.2">
      <c r="A22" s="5">
        <v>30</v>
      </c>
      <c r="B22" s="5">
        <v>0.79430000000000001</v>
      </c>
      <c r="C22" s="6">
        <v>300600</v>
      </c>
      <c r="D22" s="5">
        <v>67.72</v>
      </c>
      <c r="E22" s="1">
        <v>720800</v>
      </c>
      <c r="F22">
        <v>686.3</v>
      </c>
      <c r="G22">
        <f t="shared" si="1"/>
        <v>486180.74271268543</v>
      </c>
      <c r="H22">
        <f t="shared" si="6"/>
        <v>0.38114292667483779</v>
      </c>
      <c r="I22">
        <f t="shared" si="2"/>
        <v>419010.77804947569</v>
      </c>
      <c r="J22">
        <f t="shared" si="3"/>
        <v>0.15516884127378636</v>
      </c>
      <c r="K22">
        <f t="shared" si="7"/>
        <v>276397.32279606577</v>
      </c>
      <c r="L22">
        <f t="shared" si="8"/>
        <v>6.4825946226623899E-3</v>
      </c>
      <c r="P22" s="5">
        <f t="shared" si="9"/>
        <v>0.79430000000000001</v>
      </c>
    </row>
    <row r="23" spans="1:16" x14ac:dyDescent="0.2">
      <c r="A23" s="5">
        <v>30</v>
      </c>
      <c r="B23" s="5">
        <v>1</v>
      </c>
      <c r="C23" s="6">
        <v>349900</v>
      </c>
      <c r="D23" s="5">
        <v>67.489999999999995</v>
      </c>
      <c r="E23" s="1">
        <v>840200</v>
      </c>
      <c r="F23">
        <v>722.7</v>
      </c>
      <c r="G23">
        <f t="shared" si="1"/>
        <v>563466.46764704876</v>
      </c>
      <c r="H23">
        <f t="shared" si="6"/>
        <v>0.37254457549450437</v>
      </c>
      <c r="I23">
        <f t="shared" si="2"/>
        <v>484189.8974635558</v>
      </c>
      <c r="J23">
        <f t="shared" si="3"/>
        <v>0.14729866117606566</v>
      </c>
      <c r="K23">
        <f t="shared" si="7"/>
        <v>320334.82501596567</v>
      </c>
      <c r="L23">
        <f t="shared" si="8"/>
        <v>7.1395858894119923E-3</v>
      </c>
      <c r="P23" s="5">
        <f t="shared" si="9"/>
        <v>1</v>
      </c>
    </row>
    <row r="24" spans="1:16" x14ac:dyDescent="0.2">
      <c r="A24" s="5">
        <v>30</v>
      </c>
      <c r="B24" s="5">
        <v>1.2589999999999999</v>
      </c>
      <c r="C24" s="6">
        <v>419200</v>
      </c>
      <c r="D24" s="5">
        <v>65.98</v>
      </c>
      <c r="E24" s="1">
        <v>986600</v>
      </c>
      <c r="F24">
        <v>772.2</v>
      </c>
      <c r="G24">
        <f t="shared" si="1"/>
        <v>658122.15096378513</v>
      </c>
      <c r="H24">
        <f t="shared" si="6"/>
        <v>0.32484058501313007</v>
      </c>
      <c r="I24">
        <f t="shared" ref="I24:I40" si="10">10^(10^(($N$2/($N$2+$O$2))*LOG(LOG(E24))+($O$2/($N$2+$O$2))*LOG(LOG(F24))))</f>
        <v>564163.00429997779</v>
      </c>
      <c r="J24">
        <f>(I24-C24)^2/C24^2</f>
        <v>0.11958365247506257</v>
      </c>
      <c r="K24">
        <f t="shared" si="7"/>
        <v>374147.27614309563</v>
      </c>
      <c r="L24">
        <f t="shared" si="8"/>
        <v>1.1550467396358842E-2</v>
      </c>
      <c r="P24" s="5">
        <f t="shared" si="9"/>
        <v>1.2589999999999999</v>
      </c>
    </row>
    <row r="25" spans="1:16" x14ac:dyDescent="0.2">
      <c r="A25" s="5">
        <v>30</v>
      </c>
      <c r="B25" s="5">
        <v>1.585</v>
      </c>
      <c r="C25" s="6">
        <v>502600</v>
      </c>
      <c r="D25" s="5">
        <v>66.38</v>
      </c>
      <c r="E25" s="1">
        <v>1153000</v>
      </c>
      <c r="F25">
        <v>824.5</v>
      </c>
      <c r="G25">
        <f t="shared" si="1"/>
        <v>765198.81627264596</v>
      </c>
      <c r="H25">
        <f t="shared" si="6"/>
        <v>0.27298611607937517</v>
      </c>
      <c r="I25">
        <f t="shared" si="10"/>
        <v>654460.9260445463</v>
      </c>
      <c r="J25">
        <f t="shared" ref="J25:J78" si="11">(I25-C25)^2/C25^2</f>
        <v>9.1295026542865129E-2</v>
      </c>
      <c r="K25">
        <f t="shared" si="7"/>
        <v>435021.14675378217</v>
      </c>
      <c r="L25">
        <f t="shared" si="8"/>
        <v>1.8079094186053635E-2</v>
      </c>
      <c r="P25" s="5">
        <f t="shared" si="9"/>
        <v>1.585</v>
      </c>
    </row>
    <row r="26" spans="1:16" x14ac:dyDescent="0.2">
      <c r="A26" s="5">
        <v>30</v>
      </c>
      <c r="B26" s="5">
        <v>1.9950000000000001</v>
      </c>
      <c r="C26" s="6">
        <v>588000</v>
      </c>
      <c r="D26" s="5">
        <v>65.209999999999994</v>
      </c>
      <c r="E26" s="1">
        <v>1358000</v>
      </c>
      <c r="F26">
        <v>897.3</v>
      </c>
      <c r="G26">
        <f t="shared" si="1"/>
        <v>897226.13415183721</v>
      </c>
      <c r="H26">
        <f t="shared" si="6"/>
        <v>0.27656532591307448</v>
      </c>
      <c r="I26">
        <f t="shared" si="10"/>
        <v>766230.03393212729</v>
      </c>
      <c r="J26">
        <f t="shared" si="11"/>
        <v>9.1877067990904393E-2</v>
      </c>
      <c r="K26">
        <f t="shared" si="7"/>
        <v>510079.6465909899</v>
      </c>
      <c r="L26">
        <f t="shared" si="8"/>
        <v>1.7560916387225903E-2</v>
      </c>
      <c r="P26" s="5">
        <f t="shared" si="9"/>
        <v>1.9950000000000001</v>
      </c>
    </row>
    <row r="27" spans="1:16" x14ac:dyDescent="0.2">
      <c r="A27" s="5">
        <v>30</v>
      </c>
      <c r="B27" s="5">
        <v>2.512</v>
      </c>
      <c r="C27" s="6">
        <v>696000</v>
      </c>
      <c r="D27" s="5">
        <v>64.739999999999995</v>
      </c>
      <c r="E27" s="1">
        <v>1568000</v>
      </c>
      <c r="F27">
        <v>983.8</v>
      </c>
      <c r="G27">
        <f t="shared" si="1"/>
        <v>1032941.9434903422</v>
      </c>
      <c r="H27">
        <f t="shared" si="6"/>
        <v>0.23436441670599026</v>
      </c>
      <c r="I27">
        <f t="shared" si="10"/>
        <v>881840.22436094121</v>
      </c>
      <c r="J27">
        <f t="shared" si="11"/>
        <v>7.1295310209664758E-2</v>
      </c>
      <c r="K27">
        <f t="shared" si="7"/>
        <v>587235.08091149724</v>
      </c>
      <c r="L27">
        <f t="shared" si="8"/>
        <v>2.4420761544475311E-2</v>
      </c>
      <c r="P27" s="5">
        <f t="shared" si="9"/>
        <v>2.512</v>
      </c>
    </row>
    <row r="28" spans="1:16" x14ac:dyDescent="0.2">
      <c r="A28" s="5">
        <v>30</v>
      </c>
      <c r="B28" s="5">
        <v>3.1619999999999999</v>
      </c>
      <c r="C28" s="6">
        <v>815200</v>
      </c>
      <c r="D28" s="5">
        <v>64.569999999999993</v>
      </c>
      <c r="E28" s="1">
        <v>1839000</v>
      </c>
      <c r="F28">
        <v>1095</v>
      </c>
      <c r="G28">
        <f t="shared" si="1"/>
        <v>1207883.5648917097</v>
      </c>
      <c r="H28">
        <f t="shared" si="6"/>
        <v>0.23203692847439014</v>
      </c>
      <c r="I28">
        <f t="shared" si="10"/>
        <v>1031092.8215366892</v>
      </c>
      <c r="J28">
        <f t="shared" si="11"/>
        <v>7.0137141597239425E-2</v>
      </c>
      <c r="K28">
        <f t="shared" si="7"/>
        <v>686690.67746834399</v>
      </c>
      <c r="L28">
        <f t="shared" si="8"/>
        <v>2.4850831589316589E-2</v>
      </c>
      <c r="P28" s="5">
        <f>B28*$S$2</f>
        <v>3.1619999999999999</v>
      </c>
    </row>
    <row r="29" spans="1:16" x14ac:dyDescent="0.2">
      <c r="A29" s="5">
        <v>30</v>
      </c>
      <c r="B29" s="5">
        <v>3.9809999999999999</v>
      </c>
      <c r="C29" s="6">
        <v>979200</v>
      </c>
      <c r="D29" s="5">
        <v>63.53</v>
      </c>
      <c r="E29" s="1">
        <v>2108000</v>
      </c>
      <c r="F29">
        <v>1231</v>
      </c>
      <c r="G29">
        <f t="shared" si="1"/>
        <v>1383043.7986448999</v>
      </c>
      <c r="H29">
        <f t="shared" si="6"/>
        <v>0.17009205454660201</v>
      </c>
      <c r="I29">
        <f t="shared" si="10"/>
        <v>1182150.0588589131</v>
      </c>
      <c r="J29">
        <f t="shared" si="11"/>
        <v>4.2957159229410777E-2</v>
      </c>
      <c r="K29">
        <f t="shared" si="7"/>
        <v>786270.55675271444</v>
      </c>
      <c r="L29">
        <f t="shared" si="8"/>
        <v>3.8819882134704532E-2</v>
      </c>
      <c r="P29" s="5">
        <f t="shared" si="9"/>
        <v>3.9809999999999999</v>
      </c>
    </row>
    <row r="30" spans="1:16" x14ac:dyDescent="0.2">
      <c r="A30" s="5">
        <v>30</v>
      </c>
      <c r="B30" s="5">
        <v>5.0119999999999996</v>
      </c>
      <c r="C30" s="6">
        <v>1143000</v>
      </c>
      <c r="D30" s="5">
        <v>63.5</v>
      </c>
      <c r="E30" s="1">
        <v>2466000</v>
      </c>
      <c r="F30">
        <v>1396</v>
      </c>
      <c r="G30">
        <f t="shared" si="1"/>
        <v>1615081.8097271954</v>
      </c>
      <c r="H30">
        <f t="shared" si="6"/>
        <v>0.17058548406811436</v>
      </c>
      <c r="I30">
        <f t="shared" si="10"/>
        <v>1381831.1771577615</v>
      </c>
      <c r="J30">
        <f t="shared" si="11"/>
        <v>4.3660587732519275E-2</v>
      </c>
      <c r="K30">
        <f t="shared" si="7"/>
        <v>918185.8701652236</v>
      </c>
      <c r="L30">
        <f t="shared" si="8"/>
        <v>3.868608187029704E-2</v>
      </c>
      <c r="P30" s="5">
        <f t="shared" si="9"/>
        <v>5.0119999999999996</v>
      </c>
    </row>
    <row r="31" spans="1:16" x14ac:dyDescent="0.2">
      <c r="A31" s="5">
        <v>30</v>
      </c>
      <c r="B31" s="5">
        <v>6.31</v>
      </c>
      <c r="C31" s="6">
        <v>1330000</v>
      </c>
      <c r="D31" s="5">
        <v>63.05</v>
      </c>
      <c r="E31" s="1">
        <v>2846000</v>
      </c>
      <c r="F31">
        <v>1596</v>
      </c>
      <c r="G31">
        <f t="shared" si="1"/>
        <v>1862964.5607231942</v>
      </c>
      <c r="H31">
        <f t="shared" si="6"/>
        <v>0.16058071286498238</v>
      </c>
      <c r="I31">
        <f t="shared" si="10"/>
        <v>1596897.6457316019</v>
      </c>
      <c r="J31">
        <f t="shared" si="11"/>
        <v>4.0270424160253067E-2</v>
      </c>
      <c r="K31">
        <f t="shared" si="7"/>
        <v>1059109.0345841548</v>
      </c>
      <c r="L31">
        <f t="shared" si="8"/>
        <v>4.1484490442607623E-2</v>
      </c>
      <c r="P31" s="5">
        <f t="shared" si="9"/>
        <v>6.31</v>
      </c>
    </row>
    <row r="32" spans="1:16" x14ac:dyDescent="0.2">
      <c r="A32" s="5">
        <v>30</v>
      </c>
      <c r="B32" s="5">
        <v>7.9429999999999996</v>
      </c>
      <c r="C32" s="6">
        <v>1563000</v>
      </c>
      <c r="D32" s="5">
        <v>62.57</v>
      </c>
      <c r="E32" s="1">
        <v>3301000</v>
      </c>
      <c r="F32">
        <v>1814</v>
      </c>
      <c r="G32">
        <f t="shared" si="1"/>
        <v>2158324.5761806737</v>
      </c>
      <c r="H32">
        <f t="shared" si="6"/>
        <v>0.14507402713857553</v>
      </c>
      <c r="I32">
        <f t="shared" si="10"/>
        <v>1852532.3855344863</v>
      </c>
      <c r="J32">
        <f t="shared" si="11"/>
        <v>3.4314394604798668E-2</v>
      </c>
      <c r="K32">
        <f t="shared" si="7"/>
        <v>1227023.3725275977</v>
      </c>
      <c r="L32">
        <f t="shared" si="8"/>
        <v>4.6206191813211457E-2</v>
      </c>
      <c r="P32" s="5">
        <f t="shared" si="9"/>
        <v>7.9429999999999996</v>
      </c>
    </row>
    <row r="33" spans="1:16" x14ac:dyDescent="0.2">
      <c r="A33" s="5">
        <v>30</v>
      </c>
      <c r="B33" s="5">
        <v>10</v>
      </c>
      <c r="C33" s="6">
        <v>1827000</v>
      </c>
      <c r="D33" s="5">
        <v>62.07</v>
      </c>
      <c r="E33" s="1">
        <v>3816000</v>
      </c>
      <c r="F33">
        <v>2071</v>
      </c>
      <c r="G33">
        <f t="shared" si="1"/>
        <v>2493290.0491472869</v>
      </c>
      <c r="H33">
        <f t="shared" si="6"/>
        <v>0.13299936265651369</v>
      </c>
      <c r="I33">
        <f t="shared" si="10"/>
        <v>2143546.9263152773</v>
      </c>
      <c r="J33">
        <f t="shared" si="11"/>
        <v>3.0019199497547621E-2</v>
      </c>
      <c r="K33">
        <f t="shared" si="7"/>
        <v>1417453.7039317423</v>
      </c>
      <c r="L33">
        <f t="shared" si="8"/>
        <v>5.024917205345858E-2</v>
      </c>
      <c r="P33" s="5">
        <f t="shared" si="9"/>
        <v>10</v>
      </c>
    </row>
    <row r="34" spans="1:16" x14ac:dyDescent="0.2">
      <c r="A34" s="5">
        <v>30</v>
      </c>
      <c r="B34" s="5">
        <v>12.59</v>
      </c>
      <c r="C34" s="6">
        <v>2136000</v>
      </c>
      <c r="D34" s="5">
        <v>61.58</v>
      </c>
      <c r="E34" s="1">
        <v>4406000</v>
      </c>
      <c r="F34">
        <v>2378</v>
      </c>
      <c r="G34">
        <f t="shared" si="1"/>
        <v>2877881.0122672468</v>
      </c>
      <c r="H34">
        <f t="shared" si="6"/>
        <v>0.12063296852483264</v>
      </c>
      <c r="I34">
        <f t="shared" si="10"/>
        <v>2478953.6054403665</v>
      </c>
      <c r="J34">
        <f t="shared" si="11"/>
        <v>2.5779129556397773E-2</v>
      </c>
      <c r="K34">
        <f t="shared" si="7"/>
        <v>1636096.490943026</v>
      </c>
      <c r="L34">
        <f t="shared" si="8"/>
        <v>5.4773421909296148E-2</v>
      </c>
      <c r="P34" s="5">
        <f t="shared" si="9"/>
        <v>12.59</v>
      </c>
    </row>
    <row r="35" spans="1:16" x14ac:dyDescent="0.2">
      <c r="A35" s="5">
        <v>30</v>
      </c>
      <c r="B35" s="5">
        <v>15.85</v>
      </c>
      <c r="C35" s="6">
        <v>2492000</v>
      </c>
      <c r="D35" s="5">
        <v>61.07</v>
      </c>
      <c r="E35" s="1">
        <v>5080000</v>
      </c>
      <c r="F35">
        <v>2761</v>
      </c>
      <c r="G35">
        <f t="shared" ref="G35:G66" si="12">10^(($N$2/($N$2+$O$2))*LOG(E35)+($O$2/($N$2+$O$2))*LOG(F35))</f>
        <v>3319432.6759010111</v>
      </c>
      <c r="H35">
        <f t="shared" si="6"/>
        <v>0.11024762919491773</v>
      </c>
      <c r="I35">
        <f t="shared" si="10"/>
        <v>2866368.6309886859</v>
      </c>
      <c r="J35">
        <f t="shared" si="11"/>
        <v>2.2568506841208539E-2</v>
      </c>
      <c r="K35">
        <f t="shared" si="7"/>
        <v>1887121.8545219465</v>
      </c>
      <c r="L35">
        <f t="shared" si="8"/>
        <v>5.8916876038148595E-2</v>
      </c>
      <c r="P35" s="5">
        <f t="shared" si="9"/>
        <v>15.85</v>
      </c>
    </row>
    <row r="36" spans="1:16" x14ac:dyDescent="0.2">
      <c r="A36" s="5">
        <v>30</v>
      </c>
      <c r="B36" s="5">
        <v>19.95</v>
      </c>
      <c r="C36" s="6">
        <v>2904000</v>
      </c>
      <c r="D36" s="5">
        <v>60.69</v>
      </c>
      <c r="E36" s="1">
        <v>5843000</v>
      </c>
      <c r="F36">
        <v>3242</v>
      </c>
      <c r="G36">
        <f t="shared" si="12"/>
        <v>3822469.4701816584</v>
      </c>
      <c r="H36">
        <f t="shared" si="6"/>
        <v>0.10003137209526902</v>
      </c>
      <c r="I36">
        <f t="shared" si="10"/>
        <v>3310751.6887834626</v>
      </c>
      <c r="J36">
        <f t="shared" si="11"/>
        <v>1.9618486746716651E-2</v>
      </c>
      <c r="K36">
        <f t="shared" si="7"/>
        <v>2173101.9664270626</v>
      </c>
      <c r="L36">
        <f t="shared" si="8"/>
        <v>6.3346170130207352E-2</v>
      </c>
      <c r="P36" s="5">
        <f t="shared" si="9"/>
        <v>19.95</v>
      </c>
    </row>
    <row r="37" spans="1:16" x14ac:dyDescent="0.2">
      <c r="A37" s="5">
        <v>30</v>
      </c>
      <c r="B37" s="5">
        <v>25.12</v>
      </c>
      <c r="C37" s="6">
        <v>3360000</v>
      </c>
      <c r="D37" s="5">
        <v>59.97</v>
      </c>
      <c r="E37" s="1">
        <v>6667000</v>
      </c>
      <c r="F37">
        <v>3840</v>
      </c>
      <c r="G37">
        <f t="shared" si="12"/>
        <v>4370759.5358802658</v>
      </c>
      <c r="H37">
        <f t="shared" si="6"/>
        <v>9.049344878232092E-2</v>
      </c>
      <c r="I37">
        <f t="shared" si="10"/>
        <v>3799346.4158497732</v>
      </c>
      <c r="J37">
        <f t="shared" si="11"/>
        <v>1.7097618438212326E-2</v>
      </c>
      <c r="K37">
        <f t="shared" si="7"/>
        <v>2484808.8954782034</v>
      </c>
      <c r="L37">
        <f t="shared" si="8"/>
        <v>6.7846466609453149E-2</v>
      </c>
      <c r="P37" s="5">
        <f t="shared" si="9"/>
        <v>25.12</v>
      </c>
    </row>
    <row r="38" spans="1:16" x14ac:dyDescent="0.2">
      <c r="A38" s="5">
        <v>30</v>
      </c>
      <c r="B38" s="5">
        <v>31.62</v>
      </c>
      <c r="C38" s="6">
        <v>3866000</v>
      </c>
      <c r="D38" s="5">
        <v>59.84</v>
      </c>
      <c r="E38" s="1">
        <v>7598000</v>
      </c>
      <c r="F38">
        <v>4593</v>
      </c>
      <c r="G38">
        <f t="shared" si="12"/>
        <v>4994755.371250215</v>
      </c>
      <c r="H38">
        <f t="shared" si="6"/>
        <v>8.5246382909611854E-2</v>
      </c>
      <c r="I38">
        <f t="shared" si="10"/>
        <v>4359102.9265656536</v>
      </c>
      <c r="J38">
        <f t="shared" si="11"/>
        <v>1.6268647933100594E-2</v>
      </c>
      <c r="K38">
        <f t="shared" si="7"/>
        <v>2839555.1105788546</v>
      </c>
      <c r="L38">
        <f t="shared" si="8"/>
        <v>7.0493256571796906E-2</v>
      </c>
      <c r="P38" s="5">
        <f t="shared" si="9"/>
        <v>31.62</v>
      </c>
    </row>
    <row r="39" spans="1:16" x14ac:dyDescent="0.2">
      <c r="A39" s="5">
        <v>30</v>
      </c>
      <c r="B39" s="5">
        <v>39.81</v>
      </c>
      <c r="C39" s="6">
        <v>4533000</v>
      </c>
      <c r="D39" s="5">
        <v>59.03</v>
      </c>
      <c r="E39" s="1">
        <v>8787000</v>
      </c>
      <c r="F39">
        <v>5564</v>
      </c>
      <c r="G39">
        <f t="shared" si="12"/>
        <v>5791567.0468612788</v>
      </c>
      <c r="H39">
        <f t="shared" si="6"/>
        <v>7.7087023102008184E-2</v>
      </c>
      <c r="I39">
        <f t="shared" si="10"/>
        <v>5074472.5382376807</v>
      </c>
      <c r="J39">
        <f t="shared" si="11"/>
        <v>1.4268602285378294E-2</v>
      </c>
      <c r="K39">
        <f t="shared" si="7"/>
        <v>3292548.400034782</v>
      </c>
      <c r="L39">
        <f t="shared" si="8"/>
        <v>7.4883857659769196E-2</v>
      </c>
      <c r="P39" s="5">
        <f t="shared" si="9"/>
        <v>39.81</v>
      </c>
    </row>
    <row r="40" spans="1:16" x14ac:dyDescent="0.2">
      <c r="A40" s="5">
        <v>30</v>
      </c>
      <c r="B40" s="5">
        <v>50</v>
      </c>
      <c r="C40" s="6">
        <v>4932000</v>
      </c>
      <c r="D40" s="5">
        <v>56.07</v>
      </c>
      <c r="E40" s="1">
        <v>8799000</v>
      </c>
      <c r="F40">
        <v>6828</v>
      </c>
      <c r="G40">
        <f t="shared" si="12"/>
        <v>5866616.0809529815</v>
      </c>
      <c r="H40">
        <f t="shared" si="6"/>
        <v>3.5910409911203971E-2</v>
      </c>
      <c r="I40">
        <f t="shared" si="10"/>
        <v>5186111.0747991968</v>
      </c>
      <c r="J40">
        <f t="shared" si="11"/>
        <v>2.6546119823107231E-3</v>
      </c>
      <c r="K40">
        <f t="shared" si="7"/>
        <v>3335214.3270841301</v>
      </c>
      <c r="L40">
        <f t="shared" si="8"/>
        <v>0.10482071522377436</v>
      </c>
      <c r="P40" s="5">
        <f t="shared" si="9"/>
        <v>50</v>
      </c>
    </row>
    <row r="41" spans="1:16" x14ac:dyDescent="0.2">
      <c r="A41" s="5">
        <v>40</v>
      </c>
      <c r="B41" s="5">
        <v>0.01</v>
      </c>
      <c r="C41" s="5">
        <v>1112</v>
      </c>
      <c r="D41" s="5">
        <v>85.38</v>
      </c>
      <c r="E41">
        <v>3603</v>
      </c>
      <c r="F41">
        <v>29.52</v>
      </c>
      <c r="G41">
        <f t="shared" si="12"/>
        <v>2745.0975154015337</v>
      </c>
      <c r="H41">
        <f t="shared" si="6"/>
        <v>2.1568237723935924</v>
      </c>
      <c r="I41">
        <f t="shared" ref="I41:I61" si="13">10^(10^(($N$2/($N$2+$O$2))*LOG(LOG(E41))+($O$2/($N$2+$O$2))*LOG(LOG(F41))))</f>
        <v>2416.4361006566592</v>
      </c>
      <c r="J41">
        <f t="shared" si="11"/>
        <v>1.3760557980115142</v>
      </c>
      <c r="K41">
        <f t="shared" si="7"/>
        <v>1560.6080977985191</v>
      </c>
      <c r="L41">
        <f t="shared" si="8"/>
        <v>0.16275136623557729</v>
      </c>
      <c r="P41" s="5">
        <f>B41*$S$3</f>
        <v>1.1000000000000001E-3</v>
      </c>
    </row>
    <row r="42" spans="1:16" x14ac:dyDescent="0.2">
      <c r="A42" s="5">
        <v>40</v>
      </c>
      <c r="B42" s="5">
        <v>1.259E-2</v>
      </c>
      <c r="C42" s="5">
        <v>1390</v>
      </c>
      <c r="D42" s="5">
        <v>84.83</v>
      </c>
      <c r="E42">
        <v>4511</v>
      </c>
      <c r="F42">
        <v>29.5</v>
      </c>
      <c r="G42">
        <f t="shared" si="12"/>
        <v>3393.3188370652792</v>
      </c>
      <c r="H42">
        <f t="shared" si="6"/>
        <v>2.0771628605872277</v>
      </c>
      <c r="I42">
        <f t="shared" si="13"/>
        <v>2955.7006196389584</v>
      </c>
      <c r="J42">
        <f t="shared" si="11"/>
        <v>1.2687844471496394</v>
      </c>
      <c r="K42">
        <f t="shared" si="7"/>
        <v>1929.1266797717835</v>
      </c>
      <c r="L42">
        <f t="shared" si="8"/>
        <v>0.1504360938055728</v>
      </c>
      <c r="P42" s="5">
        <f t="shared" ref="P42:P78" si="14">B42*$S$3</f>
        <v>1.3849000000000001E-3</v>
      </c>
    </row>
    <row r="43" spans="1:16" x14ac:dyDescent="0.2">
      <c r="A43" s="5">
        <v>40</v>
      </c>
      <c r="B43" s="5">
        <v>1.585E-2</v>
      </c>
      <c r="C43" s="5">
        <v>1732</v>
      </c>
      <c r="D43" s="5">
        <v>84.28</v>
      </c>
      <c r="E43">
        <v>5593</v>
      </c>
      <c r="F43">
        <v>30.22</v>
      </c>
      <c r="G43">
        <f t="shared" si="12"/>
        <v>4162.0206720828792</v>
      </c>
      <c r="H43">
        <f t="shared" si="6"/>
        <v>1.9684489712563564</v>
      </c>
      <c r="I43">
        <f t="shared" si="13"/>
        <v>3594.925557479748</v>
      </c>
      <c r="J43">
        <f t="shared" si="11"/>
        <v>1.1568984156107924</v>
      </c>
      <c r="K43">
        <f t="shared" si="7"/>
        <v>2366.1393184086205</v>
      </c>
      <c r="L43">
        <f t="shared" si="8"/>
        <v>0.13405208943983041</v>
      </c>
      <c r="P43" s="5">
        <f t="shared" si="14"/>
        <v>1.7435E-3</v>
      </c>
    </row>
    <row r="44" spans="1:16" x14ac:dyDescent="0.2">
      <c r="A44" s="5">
        <v>40</v>
      </c>
      <c r="B44" s="5">
        <v>1.9949999999999999E-2</v>
      </c>
      <c r="C44" s="5">
        <v>2153</v>
      </c>
      <c r="D44" s="5">
        <v>83.55</v>
      </c>
      <c r="E44">
        <v>6913</v>
      </c>
      <c r="F44">
        <v>30.49</v>
      </c>
      <c r="G44">
        <f t="shared" si="12"/>
        <v>5085.5256751983679</v>
      </c>
      <c r="H44">
        <f t="shared" si="6"/>
        <v>1.8552207228526423</v>
      </c>
      <c r="I44">
        <f t="shared" si="13"/>
        <v>4350.4707862604328</v>
      </c>
      <c r="J44">
        <f t="shared" si="11"/>
        <v>1.0417371706505389</v>
      </c>
      <c r="K44">
        <f t="shared" si="7"/>
        <v>2891.1586950002966</v>
      </c>
      <c r="L44">
        <f t="shared" si="8"/>
        <v>0.1175469648966339</v>
      </c>
      <c r="P44" s="5">
        <f t="shared" si="14"/>
        <v>2.1944999999999998E-3</v>
      </c>
    </row>
    <row r="45" spans="1:16" x14ac:dyDescent="0.2">
      <c r="A45" s="5">
        <v>40</v>
      </c>
      <c r="B45" s="5">
        <v>2.512E-2</v>
      </c>
      <c r="C45" s="5">
        <v>2672</v>
      </c>
      <c r="D45" s="5">
        <v>82.89</v>
      </c>
      <c r="E45">
        <v>8488</v>
      </c>
      <c r="F45">
        <v>30.88</v>
      </c>
      <c r="G45">
        <f t="shared" si="12"/>
        <v>6176.4867963337128</v>
      </c>
      <c r="H45">
        <f t="shared" si="6"/>
        <v>1.7201881378070949</v>
      </c>
      <c r="I45">
        <f t="shared" si="13"/>
        <v>5235.4489961491909</v>
      </c>
      <c r="J45">
        <f t="shared" si="11"/>
        <v>0.92039966976483434</v>
      </c>
      <c r="K45">
        <f t="shared" si="7"/>
        <v>3511.3781045020837</v>
      </c>
      <c r="L45">
        <f t="shared" si="8"/>
        <v>9.8683004824582352E-2</v>
      </c>
      <c r="P45" s="5">
        <f t="shared" si="14"/>
        <v>2.7631999999999999E-3</v>
      </c>
    </row>
    <row r="46" spans="1:16" x14ac:dyDescent="0.2">
      <c r="A46" s="5">
        <v>40</v>
      </c>
      <c r="B46" s="5">
        <v>3.1620000000000002E-2</v>
      </c>
      <c r="C46" s="5">
        <v>3297</v>
      </c>
      <c r="D46" s="5">
        <v>82.2</v>
      </c>
      <c r="E46">
        <v>10350</v>
      </c>
      <c r="F46">
        <v>31.65</v>
      </c>
      <c r="G46">
        <f t="shared" si="12"/>
        <v>7457.7254185625652</v>
      </c>
      <c r="H46">
        <f t="shared" si="6"/>
        <v>1.5925761876954374</v>
      </c>
      <c r="I46">
        <f t="shared" si="13"/>
        <v>6271.3810297197733</v>
      </c>
      <c r="J46">
        <f t="shared" si="11"/>
        <v>0.81387050699364283</v>
      </c>
      <c r="K46">
        <f t="shared" si="7"/>
        <v>4239.771670794059</v>
      </c>
      <c r="L46">
        <f t="shared" si="8"/>
        <v>8.1766452075744039E-2</v>
      </c>
      <c r="P46" s="5">
        <f t="shared" si="14"/>
        <v>3.4782000000000003E-3</v>
      </c>
    </row>
    <row r="47" spans="1:16" x14ac:dyDescent="0.2">
      <c r="A47" s="5">
        <v>40</v>
      </c>
      <c r="B47" s="5">
        <v>3.9809999999999998E-2</v>
      </c>
      <c r="C47" s="5">
        <v>4054</v>
      </c>
      <c r="D47" s="5">
        <v>81.790000000000006</v>
      </c>
      <c r="E47">
        <v>12630</v>
      </c>
      <c r="F47">
        <v>32.659999999999997</v>
      </c>
      <c r="G47">
        <f t="shared" si="12"/>
        <v>9014.6210107449006</v>
      </c>
      <c r="H47">
        <f t="shared" si="6"/>
        <v>1.4972854629889047</v>
      </c>
      <c r="I47">
        <f t="shared" si="13"/>
        <v>7524.0319621802219</v>
      </c>
      <c r="J47">
        <f t="shared" si="11"/>
        <v>0.7326549048715747</v>
      </c>
      <c r="K47">
        <f t="shared" si="7"/>
        <v>5124.8782489591676</v>
      </c>
      <c r="L47">
        <f t="shared" si="8"/>
        <v>6.9777066344230365E-2</v>
      </c>
      <c r="P47" s="5">
        <f t="shared" si="14"/>
        <v>4.3790999999999995E-3</v>
      </c>
    </row>
    <row r="48" spans="1:16" x14ac:dyDescent="0.2">
      <c r="A48" s="5">
        <v>40</v>
      </c>
      <c r="B48" s="5">
        <v>5.0119999999999998E-2</v>
      </c>
      <c r="C48" s="5">
        <v>4990</v>
      </c>
      <c r="D48" s="5">
        <v>81.709999999999994</v>
      </c>
      <c r="E48">
        <v>15410</v>
      </c>
      <c r="F48">
        <v>34.020000000000003</v>
      </c>
      <c r="G48">
        <f t="shared" si="12"/>
        <v>10900.819497143646</v>
      </c>
      <c r="H48">
        <f t="shared" si="6"/>
        <v>1.4031183460232475</v>
      </c>
      <c r="I48">
        <f t="shared" si="13"/>
        <v>9037.4876575819944</v>
      </c>
      <c r="J48">
        <f t="shared" si="11"/>
        <v>0.65791528300201929</v>
      </c>
      <c r="K48">
        <f t="shared" si="7"/>
        <v>6197.1959409223336</v>
      </c>
      <c r="L48">
        <f t="shared" si="8"/>
        <v>5.852675450216499E-2</v>
      </c>
      <c r="M48" s="1"/>
      <c r="P48" s="5">
        <f t="shared" si="14"/>
        <v>5.5132000000000002E-3</v>
      </c>
    </row>
    <row r="49" spans="1:16" x14ac:dyDescent="0.2">
      <c r="A49" s="5">
        <v>40</v>
      </c>
      <c r="B49" s="5">
        <v>6.3100000000000003E-2</v>
      </c>
      <c r="C49" s="5">
        <v>6186</v>
      </c>
      <c r="D49" s="5">
        <v>81.650000000000006</v>
      </c>
      <c r="E49">
        <v>18840</v>
      </c>
      <c r="F49">
        <v>34.96</v>
      </c>
      <c r="G49">
        <f t="shared" si="12"/>
        <v>13196.755018142849</v>
      </c>
      <c r="H49">
        <f t="shared" si="6"/>
        <v>1.2844279622994199</v>
      </c>
      <c r="I49">
        <f t="shared" si="13"/>
        <v>10852.795652662629</v>
      </c>
      <c r="J49">
        <f t="shared" si="11"/>
        <v>0.56913820251246849</v>
      </c>
      <c r="K49">
        <f t="shared" si="7"/>
        <v>7502.4521462089124</v>
      </c>
      <c r="L49">
        <f t="shared" si="8"/>
        <v>4.5288748789101899E-2</v>
      </c>
      <c r="M49" s="1"/>
      <c r="P49" s="5">
        <f t="shared" si="14"/>
        <v>6.9410000000000001E-3</v>
      </c>
    </row>
    <row r="50" spans="1:16" x14ac:dyDescent="0.2">
      <c r="A50" s="5">
        <v>40</v>
      </c>
      <c r="B50" s="5">
        <v>7.9430000000000001E-2</v>
      </c>
      <c r="C50" s="5">
        <v>7630</v>
      </c>
      <c r="D50" s="5">
        <v>80.63</v>
      </c>
      <c r="E50">
        <v>22840</v>
      </c>
      <c r="F50">
        <v>37.04</v>
      </c>
      <c r="G50">
        <f t="shared" si="12"/>
        <v>15877.06231396912</v>
      </c>
      <c r="H50">
        <f t="shared" si="6"/>
        <v>1.1682868172384597</v>
      </c>
      <c r="I50">
        <f t="shared" si="13"/>
        <v>12993.2330259667</v>
      </c>
      <c r="J50">
        <f t="shared" si="11"/>
        <v>0.49408794509532317</v>
      </c>
      <c r="K50">
        <f t="shared" si="7"/>
        <v>9026.226528352523</v>
      </c>
      <c r="L50">
        <f t="shared" si="8"/>
        <v>3.3485955426608746E-2</v>
      </c>
      <c r="M50" s="1"/>
      <c r="P50" s="5">
        <f t="shared" si="14"/>
        <v>8.7372999999999999E-3</v>
      </c>
    </row>
    <row r="51" spans="1:16" x14ac:dyDescent="0.2">
      <c r="A51" s="5">
        <v>40</v>
      </c>
      <c r="B51" s="5">
        <v>0.1</v>
      </c>
      <c r="C51" s="5">
        <v>9214</v>
      </c>
      <c r="D51" s="5">
        <v>79.78</v>
      </c>
      <c r="E51">
        <v>27360</v>
      </c>
      <c r="F51">
        <v>38.96</v>
      </c>
      <c r="G51">
        <f t="shared" si="12"/>
        <v>18879.635840042603</v>
      </c>
      <c r="H51">
        <f t="shared" si="6"/>
        <v>1.1004351183900709</v>
      </c>
      <c r="I51">
        <f t="shared" si="13"/>
        <v>15374.339794573634</v>
      </c>
      <c r="J51">
        <f t="shared" si="11"/>
        <v>0.44700555459187097</v>
      </c>
      <c r="K51">
        <f t="shared" si="7"/>
        <v>10733.21162914969</v>
      </c>
      <c r="L51">
        <f t="shared" si="8"/>
        <v>2.718567598790967E-2</v>
      </c>
      <c r="M51" s="1"/>
      <c r="P51" s="5">
        <f t="shared" si="14"/>
        <v>1.1000000000000001E-2</v>
      </c>
    </row>
    <row r="52" spans="1:16" x14ac:dyDescent="0.2">
      <c r="A52" s="5">
        <v>40</v>
      </c>
      <c r="B52" s="5">
        <v>0.12590000000000001</v>
      </c>
      <c r="C52" s="5">
        <v>11330</v>
      </c>
      <c r="D52" s="5">
        <v>79.510000000000005</v>
      </c>
      <c r="E52">
        <v>33280</v>
      </c>
      <c r="F52">
        <v>41.8</v>
      </c>
      <c r="G52">
        <f t="shared" si="12"/>
        <v>22802.127628952847</v>
      </c>
      <c r="H52">
        <f t="shared" si="6"/>
        <v>1.025246086357235</v>
      </c>
      <c r="I52">
        <f t="shared" si="13"/>
        <v>18495.834706510934</v>
      </c>
      <c r="J52">
        <f t="shared" si="11"/>
        <v>0.40001267472913332</v>
      </c>
      <c r="K52">
        <f t="shared" si="7"/>
        <v>12963.177018348668</v>
      </c>
      <c r="L52">
        <f t="shared" si="8"/>
        <v>2.077814153788219E-2</v>
      </c>
      <c r="M52" s="1"/>
      <c r="P52" s="5">
        <f t="shared" si="14"/>
        <v>1.3849000000000002E-2</v>
      </c>
    </row>
    <row r="53" spans="1:16" x14ac:dyDescent="0.2">
      <c r="A53" s="5">
        <v>40</v>
      </c>
      <c r="B53" s="5">
        <v>0.1585</v>
      </c>
      <c r="C53" s="5">
        <v>13800</v>
      </c>
      <c r="D53" s="5">
        <v>77.790000000000006</v>
      </c>
      <c r="E53">
        <v>39940</v>
      </c>
      <c r="F53">
        <v>43.38</v>
      </c>
      <c r="G53">
        <f t="shared" si="12"/>
        <v>27141.120134480581</v>
      </c>
      <c r="H53">
        <f t="shared" si="6"/>
        <v>0.93460137808571286</v>
      </c>
      <c r="I53">
        <f t="shared" si="13"/>
        <v>21877.219693655206</v>
      </c>
      <c r="J53">
        <f t="shared" si="11"/>
        <v>0.34258285013427592</v>
      </c>
      <c r="K53">
        <f t="shared" si="7"/>
        <v>15429.926123770954</v>
      </c>
      <c r="L53">
        <f t="shared" si="8"/>
        <v>1.3950111158112833E-2</v>
      </c>
      <c r="M53" s="1"/>
      <c r="P53" s="5">
        <f t="shared" si="14"/>
        <v>1.7434999999999999E-2</v>
      </c>
    </row>
    <row r="54" spans="1:16" x14ac:dyDescent="0.2">
      <c r="A54" s="5">
        <v>40</v>
      </c>
      <c r="B54" s="5">
        <v>0.19950000000000001</v>
      </c>
      <c r="C54" s="5">
        <v>17190</v>
      </c>
      <c r="D54" s="5">
        <v>77.47</v>
      </c>
      <c r="E54">
        <v>48810</v>
      </c>
      <c r="F54">
        <v>46.55</v>
      </c>
      <c r="G54">
        <f t="shared" si="12"/>
        <v>32925.476201334401</v>
      </c>
      <c r="H54">
        <f t="shared" si="6"/>
        <v>0.8379305557087261</v>
      </c>
      <c r="I54">
        <f t="shared" si="13"/>
        <v>26429.571305243691</v>
      </c>
      <c r="J54">
        <f t="shared" si="11"/>
        <v>0.28890289213523496</v>
      </c>
      <c r="K54">
        <f t="shared" si="7"/>
        <v>18718.375028713312</v>
      </c>
      <c r="L54">
        <f t="shared" si="8"/>
        <v>7.9051135645932923E-3</v>
      </c>
      <c r="M54" s="1"/>
      <c r="P54" s="5">
        <f t="shared" si="14"/>
        <v>2.1945000000000003E-2</v>
      </c>
    </row>
    <row r="55" spans="1:16" x14ac:dyDescent="0.2">
      <c r="A55" s="5">
        <v>40</v>
      </c>
      <c r="B55" s="5">
        <v>0.25119999999999998</v>
      </c>
      <c r="C55" s="5">
        <v>20910</v>
      </c>
      <c r="D55" s="5">
        <v>77.680000000000007</v>
      </c>
      <c r="E55">
        <v>58680</v>
      </c>
      <c r="F55">
        <v>50</v>
      </c>
      <c r="G55">
        <f t="shared" si="12"/>
        <v>39331.787523490573</v>
      </c>
      <c r="H55">
        <f t="shared" si="6"/>
        <v>0.7761675326005647</v>
      </c>
      <c r="I55">
        <f t="shared" si="13"/>
        <v>31471.400719249716</v>
      </c>
      <c r="J55">
        <f t="shared" si="11"/>
        <v>0.25511440173348515</v>
      </c>
      <c r="K55">
        <f t="shared" si="7"/>
        <v>22360.410064001586</v>
      </c>
      <c r="L55">
        <f t="shared" si="8"/>
        <v>4.8114230392719143E-3</v>
      </c>
      <c r="P55" s="5">
        <f t="shared" si="14"/>
        <v>2.7631999999999997E-2</v>
      </c>
    </row>
    <row r="56" spans="1:16" x14ac:dyDescent="0.2">
      <c r="A56" s="5">
        <v>40</v>
      </c>
      <c r="B56" s="5">
        <v>0.31619999999999998</v>
      </c>
      <c r="C56" s="5">
        <v>25290</v>
      </c>
      <c r="D56" s="5">
        <v>76.510000000000005</v>
      </c>
      <c r="E56">
        <v>69820</v>
      </c>
      <c r="F56">
        <v>53.56</v>
      </c>
      <c r="G56">
        <f t="shared" si="12"/>
        <v>46521.23186932657</v>
      </c>
      <c r="H56">
        <f t="shared" si="6"/>
        <v>0.70477863144050668</v>
      </c>
      <c r="I56">
        <f t="shared" si="13"/>
        <v>37116.559416940145</v>
      </c>
      <c r="J56">
        <f t="shared" si="11"/>
        <v>0.21868509183141921</v>
      </c>
      <c r="K56">
        <f t="shared" si="7"/>
        <v>26447.661974665411</v>
      </c>
      <c r="L56">
        <f t="shared" si="8"/>
        <v>2.095394878619118E-3</v>
      </c>
      <c r="P56" s="5">
        <f t="shared" si="14"/>
        <v>3.4782E-2</v>
      </c>
    </row>
    <row r="57" spans="1:16" x14ac:dyDescent="0.2">
      <c r="A57" s="5">
        <v>40</v>
      </c>
      <c r="B57" s="5">
        <v>0.39810000000000001</v>
      </c>
      <c r="C57" s="5">
        <v>30360</v>
      </c>
      <c r="D57" s="5">
        <v>76.430000000000007</v>
      </c>
      <c r="E57">
        <v>84280</v>
      </c>
      <c r="F57">
        <v>57.84</v>
      </c>
      <c r="G57">
        <f t="shared" si="12"/>
        <v>55803.148331003955</v>
      </c>
      <c r="H57">
        <f t="shared" si="6"/>
        <v>0.70232506040108655</v>
      </c>
      <c r="I57">
        <f t="shared" si="13"/>
        <v>44392.652386270856</v>
      </c>
      <c r="J57">
        <f t="shared" si="11"/>
        <v>0.21363676830375544</v>
      </c>
      <c r="K57">
        <f t="shared" si="7"/>
        <v>31724.499650526373</v>
      </c>
      <c r="L57">
        <f t="shared" si="8"/>
        <v>2.0199625750183083E-3</v>
      </c>
      <c r="M57" s="1"/>
      <c r="P57" s="5">
        <f t="shared" si="14"/>
        <v>4.3791000000000004E-2</v>
      </c>
    </row>
    <row r="58" spans="1:16" x14ac:dyDescent="0.2">
      <c r="A58" s="5">
        <v>40</v>
      </c>
      <c r="B58" s="5">
        <v>0.50119999999999998</v>
      </c>
      <c r="C58" s="5">
        <v>37000</v>
      </c>
      <c r="D58" s="5">
        <v>75.59</v>
      </c>
      <c r="E58" s="1">
        <v>100400</v>
      </c>
      <c r="F58">
        <v>64.11</v>
      </c>
      <c r="G58">
        <f t="shared" si="12"/>
        <v>66205.722255484507</v>
      </c>
      <c r="H58">
        <f t="shared" si="6"/>
        <v>0.62306370523338428</v>
      </c>
      <c r="I58">
        <f t="shared" si="13"/>
        <v>52677.486407146265</v>
      </c>
      <c r="J58">
        <f t="shared" si="11"/>
        <v>0.17953512055971943</v>
      </c>
      <c r="K58">
        <f t="shared" si="7"/>
        <v>37638.439324220417</v>
      </c>
      <c r="L58">
        <f t="shared" si="8"/>
        <v>2.977390582257287E-4</v>
      </c>
      <c r="P58" s="5">
        <f t="shared" si="14"/>
        <v>5.5132E-2</v>
      </c>
    </row>
    <row r="59" spans="1:16" x14ac:dyDescent="0.2">
      <c r="A59" s="5">
        <v>40</v>
      </c>
      <c r="B59" s="5">
        <v>0.63100000000000001</v>
      </c>
      <c r="C59" s="5">
        <v>45070</v>
      </c>
      <c r="D59" s="5">
        <v>75.33</v>
      </c>
      <c r="E59" s="1">
        <v>120700</v>
      </c>
      <c r="F59">
        <v>71.239999999999995</v>
      </c>
      <c r="G59">
        <f t="shared" si="12"/>
        <v>79238.20469084708</v>
      </c>
      <c r="H59">
        <f t="shared" si="6"/>
        <v>0.5747370627598174</v>
      </c>
      <c r="I59">
        <f t="shared" si="13"/>
        <v>63039.069066560267</v>
      </c>
      <c r="J59">
        <f t="shared" si="11"/>
        <v>0.15895567579185824</v>
      </c>
      <c r="K59">
        <f t="shared" si="7"/>
        <v>45047.501300683143</v>
      </c>
      <c r="L59">
        <f t="shared" si="8"/>
        <v>2.4919521975767039E-7</v>
      </c>
      <c r="P59" s="5">
        <f t="shared" si="14"/>
        <v>6.9409999999999999E-2</v>
      </c>
    </row>
    <row r="60" spans="1:16" x14ac:dyDescent="0.2">
      <c r="A60" s="5">
        <v>40</v>
      </c>
      <c r="B60" s="5">
        <v>0.79430000000000001</v>
      </c>
      <c r="C60" s="5">
        <v>53610</v>
      </c>
      <c r="D60" s="5">
        <v>74.53</v>
      </c>
      <c r="E60" s="1">
        <v>143200</v>
      </c>
      <c r="F60">
        <v>79.099999999999994</v>
      </c>
      <c r="G60">
        <f t="shared" si="12"/>
        <v>93657.193272161385</v>
      </c>
      <c r="H60">
        <f t="shared" si="6"/>
        <v>0.55802358260989782</v>
      </c>
      <c r="I60">
        <f t="shared" si="13"/>
        <v>74543.26327533825</v>
      </c>
      <c r="J60">
        <f t="shared" si="11"/>
        <v>0.15246924742233223</v>
      </c>
      <c r="K60">
        <f t="shared" si="7"/>
        <v>53244.802203770378</v>
      </c>
      <c r="L60">
        <f t="shared" si="8"/>
        <v>4.6404989829783999E-5</v>
      </c>
      <c r="P60" s="5">
        <f t="shared" si="14"/>
        <v>8.7373000000000006E-2</v>
      </c>
    </row>
    <row r="61" spans="1:16" x14ac:dyDescent="0.2">
      <c r="A61" s="5">
        <v>40</v>
      </c>
      <c r="B61" s="5">
        <v>1</v>
      </c>
      <c r="C61" s="5">
        <v>65340</v>
      </c>
      <c r="D61" s="5">
        <v>73.92</v>
      </c>
      <c r="E61" s="1">
        <v>168900</v>
      </c>
      <c r="F61">
        <v>88.5</v>
      </c>
      <c r="G61">
        <f t="shared" si="12"/>
        <v>110136.28432677688</v>
      </c>
      <c r="H61">
        <f t="shared" si="6"/>
        <v>0.47003015881173921</v>
      </c>
      <c r="I61">
        <f t="shared" si="13"/>
        <v>87778.098358549745</v>
      </c>
      <c r="J61">
        <f t="shared" si="11"/>
        <v>0.1179271586171687</v>
      </c>
      <c r="K61">
        <f t="shared" si="7"/>
        <v>62613.286492544474</v>
      </c>
      <c r="L61">
        <f t="shared" si="8"/>
        <v>1.7414890929451125E-3</v>
      </c>
      <c r="P61" s="5">
        <f t="shared" si="14"/>
        <v>0.11</v>
      </c>
    </row>
    <row r="62" spans="1:16" x14ac:dyDescent="0.2">
      <c r="A62" s="5">
        <v>40</v>
      </c>
      <c r="B62" s="5">
        <v>1.2589999999999999</v>
      </c>
      <c r="C62" s="5">
        <v>78810</v>
      </c>
      <c r="D62" s="5">
        <v>72.5</v>
      </c>
      <c r="E62" s="1">
        <v>201300</v>
      </c>
      <c r="F62">
        <v>99.92</v>
      </c>
      <c r="G62">
        <f t="shared" si="12"/>
        <v>130862.1574112697</v>
      </c>
      <c r="H62">
        <f t="shared" si="6"/>
        <v>0.43622928157722834</v>
      </c>
      <c r="I62">
        <f t="shared" ref="I62:I78" si="15">10^(10^(($N$2/($N$2+$O$2))*LOG(LOG(E62))+($O$2/($N$2+$O$2))*LOG(LOG(F62))))</f>
        <v>104455.67582512925</v>
      </c>
      <c r="J62">
        <f t="shared" si="11"/>
        <v>0.10589260725432974</v>
      </c>
      <c r="K62">
        <f t="shared" si="7"/>
        <v>74396.097554129927</v>
      </c>
      <c r="L62">
        <f t="shared" si="8"/>
        <v>3.1367709386001777E-3</v>
      </c>
      <c r="P62" s="5">
        <f t="shared" si="14"/>
        <v>0.13849</v>
      </c>
    </row>
    <row r="63" spans="1:16" x14ac:dyDescent="0.2">
      <c r="A63" s="5">
        <v>40</v>
      </c>
      <c r="B63" s="5">
        <v>1.585</v>
      </c>
      <c r="C63" s="5">
        <v>95840</v>
      </c>
      <c r="D63" s="5">
        <v>73.150000000000006</v>
      </c>
      <c r="E63" s="1">
        <v>242500</v>
      </c>
      <c r="F63">
        <v>112.1</v>
      </c>
      <c r="G63">
        <f t="shared" si="12"/>
        <v>157011.74874573623</v>
      </c>
      <c r="H63">
        <f t="shared" si="6"/>
        <v>0.40738795284192636</v>
      </c>
      <c r="I63">
        <f t="shared" si="15"/>
        <v>125374.38725148745</v>
      </c>
      <c r="J63">
        <f t="shared" si="11"/>
        <v>9.4964726086067791E-2</v>
      </c>
      <c r="K63">
        <f t="shared" si="7"/>
        <v>89262.332273198248</v>
      </c>
      <c r="L63">
        <f t="shared" si="8"/>
        <v>4.7103182635762639E-3</v>
      </c>
      <c r="P63" s="5">
        <f t="shared" si="14"/>
        <v>0.17435</v>
      </c>
    </row>
    <row r="64" spans="1:16" x14ac:dyDescent="0.2">
      <c r="A64" s="5">
        <v>40</v>
      </c>
      <c r="B64" s="5">
        <v>1.9950000000000001</v>
      </c>
      <c r="C64" s="6">
        <v>113400</v>
      </c>
      <c r="D64" s="5">
        <v>72.040000000000006</v>
      </c>
      <c r="E64" s="1">
        <v>285600</v>
      </c>
      <c r="F64">
        <v>130.19999999999999</v>
      </c>
      <c r="G64">
        <f t="shared" si="12"/>
        <v>184772.21387927263</v>
      </c>
      <c r="H64">
        <f t="shared" si="6"/>
        <v>0.39612497737314784</v>
      </c>
      <c r="I64">
        <f t="shared" si="15"/>
        <v>148174.88599697757</v>
      </c>
      <c r="J64">
        <f t="shared" si="11"/>
        <v>9.4038419362932044E-2</v>
      </c>
      <c r="K64">
        <f t="shared" si="7"/>
        <v>105044.36057746904</v>
      </c>
      <c r="L64">
        <f t="shared" si="8"/>
        <v>5.4291678843874569E-3</v>
      </c>
      <c r="P64" s="5">
        <f t="shared" si="14"/>
        <v>0.21945000000000001</v>
      </c>
    </row>
    <row r="65" spans="1:16" x14ac:dyDescent="0.2">
      <c r="A65" s="5">
        <v>40</v>
      </c>
      <c r="B65" s="5">
        <v>2.512</v>
      </c>
      <c r="C65" s="6">
        <v>138700</v>
      </c>
      <c r="D65" s="5">
        <v>70.97</v>
      </c>
      <c r="E65" s="1">
        <v>340000</v>
      </c>
      <c r="F65">
        <v>152.9</v>
      </c>
      <c r="G65">
        <f t="shared" si="12"/>
        <v>219797.14327375311</v>
      </c>
      <c r="H65">
        <f t="shared" si="6"/>
        <v>0.34186779427070713</v>
      </c>
      <c r="I65">
        <f t="shared" si="15"/>
        <v>177047.25750651897</v>
      </c>
      <c r="J65">
        <f t="shared" si="11"/>
        <v>7.6439123318406507E-2</v>
      </c>
      <c r="K65">
        <f t="shared" si="7"/>
        <v>124956.29016509693</v>
      </c>
      <c r="L65">
        <f t="shared" si="8"/>
        <v>9.8187235591181369E-3</v>
      </c>
      <c r="P65" s="5">
        <f t="shared" si="14"/>
        <v>0.27632000000000001</v>
      </c>
    </row>
    <row r="66" spans="1:16" x14ac:dyDescent="0.2">
      <c r="A66" s="5">
        <v>40</v>
      </c>
      <c r="B66" s="5">
        <v>3.1619999999999999</v>
      </c>
      <c r="C66" s="6">
        <v>164400</v>
      </c>
      <c r="D66" s="5">
        <v>70.86</v>
      </c>
      <c r="E66" s="1">
        <v>404100</v>
      </c>
      <c r="F66">
        <v>171.2</v>
      </c>
      <c r="G66">
        <f t="shared" si="12"/>
        <v>260354.54653236634</v>
      </c>
      <c r="H66">
        <f t="shared" si="6"/>
        <v>0.340664978016057</v>
      </c>
      <c r="I66">
        <f t="shared" si="15"/>
        <v>209842.60149555185</v>
      </c>
      <c r="J66">
        <f t="shared" si="11"/>
        <v>7.6405169823598421E-2</v>
      </c>
      <c r="K66">
        <f t="shared" si="7"/>
        <v>148013.47177557013</v>
      </c>
      <c r="L66">
        <f t="shared" si="8"/>
        <v>9.9350549683741522E-3</v>
      </c>
      <c r="P66" s="5">
        <f t="shared" si="14"/>
        <v>0.34782000000000002</v>
      </c>
    </row>
    <row r="67" spans="1:16" x14ac:dyDescent="0.2">
      <c r="A67" s="5">
        <v>40</v>
      </c>
      <c r="B67" s="5">
        <v>3.9809999999999999</v>
      </c>
      <c r="C67" s="6">
        <v>194700</v>
      </c>
      <c r="D67" s="5">
        <v>70.05</v>
      </c>
      <c r="E67" s="1">
        <v>471900</v>
      </c>
      <c r="F67">
        <v>200</v>
      </c>
      <c r="G67">
        <f t="shared" ref="G67:G98" si="16">10^(($N$2/($N$2+$O$2))*LOG(E67)+($O$2/($N$2+$O$2))*LOG(F67))</f>
        <v>304043.44083056558</v>
      </c>
      <c r="H67">
        <f t="shared" si="6"/>
        <v>0.31539410328157913</v>
      </c>
      <c r="I67">
        <f t="shared" si="15"/>
        <v>246194.00415810201</v>
      </c>
      <c r="J67">
        <f t="shared" si="11"/>
        <v>6.9948986198846388E-2</v>
      </c>
      <c r="K67">
        <f t="shared" si="7"/>
        <v>172850.92904005651</v>
      </c>
      <c r="L67">
        <f t="shared" si="8"/>
        <v>1.2593140456631976E-2</v>
      </c>
      <c r="P67" s="5">
        <f t="shared" si="14"/>
        <v>0.43790999999999997</v>
      </c>
    </row>
    <row r="68" spans="1:16" x14ac:dyDescent="0.2">
      <c r="A68" s="5">
        <v>40</v>
      </c>
      <c r="B68" s="5">
        <v>5.0119999999999996</v>
      </c>
      <c r="C68" s="6">
        <v>234700</v>
      </c>
      <c r="D68" s="5">
        <v>70.37</v>
      </c>
      <c r="E68" s="1">
        <v>565300</v>
      </c>
      <c r="F68">
        <v>233.1</v>
      </c>
      <c r="G68">
        <f t="shared" si="16"/>
        <v>363655.4620325396</v>
      </c>
      <c r="H68">
        <f t="shared" ref="H68:H131" si="17">(G68-C68)^2/C68^2</f>
        <v>0.30189318164329776</v>
      </c>
      <c r="I68">
        <f t="shared" si="15"/>
        <v>295373.28308069264</v>
      </c>
      <c r="J68">
        <f t="shared" si="11"/>
        <v>6.6829592352163084E-2</v>
      </c>
      <c r="K68">
        <f t="shared" ref="K68:K131" si="18">10^(($N$2/($N$2+$O$2))*LOG(E68)+($O$2/($N$2+$O$2))*LOG(F68)+($N$2/(($N$2+$O$2)^2)*$O$2*(-$M$2)))</f>
        <v>206740.80089050328</v>
      </c>
      <c r="L68">
        <f t="shared" ref="L68:L131" si="19">(K68-C68)^2/C68^2</f>
        <v>1.4191335734955091E-2</v>
      </c>
      <c r="P68" s="5">
        <f t="shared" si="14"/>
        <v>0.55131999999999992</v>
      </c>
    </row>
    <row r="69" spans="1:16" x14ac:dyDescent="0.2">
      <c r="A69" s="5">
        <v>40</v>
      </c>
      <c r="B69" s="5">
        <v>6.31</v>
      </c>
      <c r="C69" s="6">
        <v>281000</v>
      </c>
      <c r="D69" s="5">
        <v>69.48</v>
      </c>
      <c r="E69" s="1">
        <v>665300</v>
      </c>
      <c r="F69">
        <v>274.10000000000002</v>
      </c>
      <c r="G69">
        <f t="shared" si="16"/>
        <v>427964.36559410486</v>
      </c>
      <c r="H69">
        <f t="shared" si="17"/>
        <v>0.27353408333832796</v>
      </c>
      <c r="I69">
        <f t="shared" si="15"/>
        <v>349136.20697970327</v>
      </c>
      <c r="J69">
        <f t="shared" si="11"/>
        <v>5.8795388882878448E-2</v>
      </c>
      <c r="K69">
        <f t="shared" si="18"/>
        <v>243300.88485678958</v>
      </c>
      <c r="L69">
        <f t="shared" si="19"/>
        <v>1.7999053742746893E-2</v>
      </c>
      <c r="P69" s="5">
        <f t="shared" si="14"/>
        <v>0.69409999999999994</v>
      </c>
    </row>
    <row r="70" spans="1:16" x14ac:dyDescent="0.2">
      <c r="A70" s="5">
        <v>40</v>
      </c>
      <c r="B70" s="5">
        <v>7.9429999999999996</v>
      </c>
      <c r="C70" s="6">
        <v>335200</v>
      </c>
      <c r="D70" s="5">
        <v>69</v>
      </c>
      <c r="E70" s="1">
        <v>782500</v>
      </c>
      <c r="F70">
        <v>324.3</v>
      </c>
      <c r="G70">
        <f t="shared" si="16"/>
        <v>503523.75606377952</v>
      </c>
      <c r="H70">
        <f t="shared" si="17"/>
        <v>0.25216383884571064</v>
      </c>
      <c r="I70">
        <f t="shared" si="15"/>
        <v>412695.6600677658</v>
      </c>
      <c r="J70">
        <f t="shared" si="11"/>
        <v>5.3449881107374281E-2</v>
      </c>
      <c r="K70">
        <f t="shared" si="18"/>
        <v>286256.95325512718</v>
      </c>
      <c r="L70">
        <f t="shared" si="19"/>
        <v>2.1319351114701634E-2</v>
      </c>
      <c r="P70" s="5">
        <f t="shared" si="14"/>
        <v>0.87373000000000001</v>
      </c>
    </row>
    <row r="71" spans="1:16" x14ac:dyDescent="0.2">
      <c r="A71" s="5">
        <v>40</v>
      </c>
      <c r="B71" s="5">
        <v>10</v>
      </c>
      <c r="C71" s="6">
        <v>399400</v>
      </c>
      <c r="D71" s="5">
        <v>68.510000000000005</v>
      </c>
      <c r="E71" s="1">
        <v>916000</v>
      </c>
      <c r="F71">
        <v>390.1</v>
      </c>
      <c r="G71">
        <f t="shared" si="16"/>
        <v>590337.03399108455</v>
      </c>
      <c r="H71">
        <f t="shared" si="17"/>
        <v>0.22854105237295463</v>
      </c>
      <c r="I71">
        <f t="shared" si="15"/>
        <v>486655.62692537252</v>
      </c>
      <c r="J71">
        <f t="shared" si="11"/>
        <v>4.7727728486443945E-2</v>
      </c>
      <c r="K71">
        <f t="shared" si="18"/>
        <v>335610.9393228931</v>
      </c>
      <c r="L71">
        <f t="shared" si="19"/>
        <v>2.5507993224611739E-2</v>
      </c>
      <c r="P71" s="5">
        <f t="shared" si="14"/>
        <v>1.1000000000000001</v>
      </c>
    </row>
    <row r="72" spans="1:16" x14ac:dyDescent="0.2">
      <c r="A72" s="5">
        <v>40</v>
      </c>
      <c r="B72" s="5">
        <v>12.59</v>
      </c>
      <c r="C72" s="6">
        <v>475200</v>
      </c>
      <c r="D72" s="5">
        <v>68.08</v>
      </c>
      <c r="E72" s="1">
        <v>1079000</v>
      </c>
      <c r="F72">
        <v>467.6</v>
      </c>
      <c r="G72">
        <f t="shared" si="16"/>
        <v>696072.75703755685</v>
      </c>
      <c r="H72">
        <f t="shared" si="17"/>
        <v>0.2160386429591741</v>
      </c>
      <c r="I72">
        <f t="shared" si="15"/>
        <v>576709.49688944593</v>
      </c>
      <c r="J72">
        <f t="shared" si="11"/>
        <v>4.5631052558538318E-2</v>
      </c>
      <c r="K72">
        <f t="shared" si="18"/>
        <v>395722.47440938628</v>
      </c>
      <c r="L72">
        <f t="shared" si="19"/>
        <v>2.7972791688306759E-2</v>
      </c>
      <c r="P72" s="5">
        <f t="shared" si="14"/>
        <v>1.3849</v>
      </c>
    </row>
    <row r="73" spans="1:16" x14ac:dyDescent="0.2">
      <c r="A73" s="5">
        <v>40</v>
      </c>
      <c r="B73" s="5">
        <v>15.85</v>
      </c>
      <c r="C73" s="6">
        <v>565000</v>
      </c>
      <c r="D73" s="5">
        <v>67.53</v>
      </c>
      <c r="E73" s="1">
        <v>1262000</v>
      </c>
      <c r="F73">
        <v>568.1</v>
      </c>
      <c r="G73">
        <f t="shared" si="16"/>
        <v>815881.73296949686</v>
      </c>
      <c r="H73">
        <f t="shared" si="17"/>
        <v>0.19717015878386071</v>
      </c>
      <c r="I73">
        <f t="shared" si="15"/>
        <v>680007.32835671015</v>
      </c>
      <c r="J73">
        <f t="shared" si="11"/>
        <v>4.1433739762700747E-2</v>
      </c>
      <c r="K73">
        <f t="shared" si="18"/>
        <v>463834.75711675821</v>
      </c>
      <c r="L73">
        <f t="shared" si="19"/>
        <v>3.2060165612421664E-2</v>
      </c>
      <c r="P73" s="5">
        <f t="shared" si="14"/>
        <v>1.7435</v>
      </c>
    </row>
    <row r="74" spans="1:16" x14ac:dyDescent="0.2">
      <c r="A74" s="5">
        <v>40</v>
      </c>
      <c r="B74" s="5">
        <v>19.95</v>
      </c>
      <c r="C74" s="6">
        <v>670700</v>
      </c>
      <c r="D74" s="5">
        <v>67.06</v>
      </c>
      <c r="E74" s="1">
        <v>1477000</v>
      </c>
      <c r="F74">
        <v>698.8</v>
      </c>
      <c r="G74">
        <f t="shared" si="16"/>
        <v>957571.88400266331</v>
      </c>
      <c r="H74">
        <f t="shared" si="17"/>
        <v>0.18294450043889646</v>
      </c>
      <c r="I74">
        <f t="shared" si="15"/>
        <v>803228.78097811679</v>
      </c>
      <c r="J74">
        <f t="shared" si="11"/>
        <v>3.9044853159509875E-2</v>
      </c>
      <c r="K74">
        <f t="shared" si="18"/>
        <v>544386.64856689156</v>
      </c>
      <c r="L74">
        <f t="shared" si="19"/>
        <v>3.5468425012417149E-2</v>
      </c>
      <c r="P74" s="5">
        <f t="shared" si="14"/>
        <v>2.1945000000000001</v>
      </c>
    </row>
    <row r="75" spans="1:16" x14ac:dyDescent="0.2">
      <c r="A75" s="5">
        <v>40</v>
      </c>
      <c r="B75" s="5">
        <v>25.12</v>
      </c>
      <c r="C75" s="6">
        <v>794200</v>
      </c>
      <c r="D75" s="5">
        <v>66.47</v>
      </c>
      <c r="E75" s="1">
        <v>1725000</v>
      </c>
      <c r="F75">
        <v>873</v>
      </c>
      <c r="G75">
        <f t="shared" si="16"/>
        <v>1122627.8338546874</v>
      </c>
      <c r="H75">
        <f t="shared" si="17"/>
        <v>0.17100946425054661</v>
      </c>
      <c r="I75">
        <f t="shared" si="15"/>
        <v>948379.75776945055</v>
      </c>
      <c r="J75">
        <f t="shared" si="11"/>
        <v>3.7687293736182716E-2</v>
      </c>
      <c r="K75">
        <f t="shared" si="18"/>
        <v>638222.16824649647</v>
      </c>
      <c r="L75">
        <f t="shared" si="19"/>
        <v>3.8571452395461808E-2</v>
      </c>
      <c r="P75" s="5">
        <f t="shared" si="14"/>
        <v>2.7632000000000003</v>
      </c>
    </row>
    <row r="76" spans="1:16" x14ac:dyDescent="0.2">
      <c r="A76" s="5">
        <v>40</v>
      </c>
      <c r="B76" s="5">
        <v>31.62</v>
      </c>
      <c r="C76" s="6">
        <v>937800</v>
      </c>
      <c r="D76" s="5">
        <v>66.010000000000005</v>
      </c>
      <c r="E76" s="1">
        <v>2008000</v>
      </c>
      <c r="F76">
        <v>1120</v>
      </c>
      <c r="G76">
        <f t="shared" si="16"/>
        <v>1314016.2775148312</v>
      </c>
      <c r="H76">
        <f t="shared" si="17"/>
        <v>0.16093655741926735</v>
      </c>
      <c r="I76">
        <f t="shared" si="15"/>
        <v>1119361.1640994619</v>
      </c>
      <c r="J76">
        <f t="shared" si="11"/>
        <v>3.7482233377536964E-2</v>
      </c>
      <c r="K76">
        <f t="shared" si="18"/>
        <v>747027.90404469834</v>
      </c>
      <c r="L76">
        <f t="shared" si="19"/>
        <v>4.1381787437948146E-2</v>
      </c>
      <c r="P76" s="5">
        <f t="shared" si="14"/>
        <v>3.4782000000000002</v>
      </c>
    </row>
    <row r="77" spans="1:16" x14ac:dyDescent="0.2">
      <c r="A77" s="5">
        <v>40</v>
      </c>
      <c r="B77" s="5">
        <v>39.81</v>
      </c>
      <c r="C77" s="6">
        <v>1112000</v>
      </c>
      <c r="D77" s="5">
        <v>65.45</v>
      </c>
      <c r="E77" s="1">
        <v>2351000</v>
      </c>
      <c r="F77">
        <v>1477</v>
      </c>
      <c r="G77">
        <f t="shared" si="16"/>
        <v>1548868.6297827116</v>
      </c>
      <c r="H77">
        <f t="shared" si="17"/>
        <v>0.15434485120482888</v>
      </c>
      <c r="I77">
        <f t="shared" si="15"/>
        <v>1331514.2759693896</v>
      </c>
      <c r="J77">
        <f t="shared" si="11"/>
        <v>3.8968704190360665E-2</v>
      </c>
      <c r="K77">
        <f t="shared" si="18"/>
        <v>880543.19109003688</v>
      </c>
      <c r="L77">
        <f t="shared" si="19"/>
        <v>4.3324179641632793E-2</v>
      </c>
      <c r="P77" s="5">
        <f t="shared" si="14"/>
        <v>4.3791000000000002</v>
      </c>
    </row>
    <row r="78" spans="1:16" x14ac:dyDescent="0.2">
      <c r="A78" s="5">
        <v>40</v>
      </c>
      <c r="B78" s="5">
        <v>50</v>
      </c>
      <c r="C78" s="6">
        <v>1293000</v>
      </c>
      <c r="D78" s="5">
        <v>64.2</v>
      </c>
      <c r="E78" s="1">
        <v>2650000</v>
      </c>
      <c r="F78">
        <v>2057</v>
      </c>
      <c r="G78">
        <f t="shared" si="16"/>
        <v>1766881.7399172147</v>
      </c>
      <c r="H78">
        <f t="shared" si="17"/>
        <v>0.13432068531725458</v>
      </c>
      <c r="I78">
        <f t="shared" si="15"/>
        <v>1538190.4580197365</v>
      </c>
      <c r="J78">
        <f t="shared" si="11"/>
        <v>3.5959204870731835E-2</v>
      </c>
      <c r="K78">
        <f t="shared" si="18"/>
        <v>1004485.2453133381</v>
      </c>
      <c r="L78">
        <f t="shared" si="19"/>
        <v>4.9789642289408124E-2</v>
      </c>
      <c r="P78" s="5">
        <f t="shared" si="14"/>
        <v>5.5</v>
      </c>
    </row>
    <row r="79" spans="1:16" x14ac:dyDescent="0.2">
      <c r="A79" s="5">
        <v>50</v>
      </c>
      <c r="B79" s="5">
        <v>0.01</v>
      </c>
      <c r="C79" s="5">
        <v>166.2</v>
      </c>
      <c r="D79" s="5">
        <v>88.63</v>
      </c>
      <c r="E79">
        <v>520.29999999999995</v>
      </c>
      <c r="F79">
        <v>0.10489999999999999</v>
      </c>
      <c r="G79">
        <f t="shared" si="16"/>
        <v>321.42215370717986</v>
      </c>
      <c r="H79">
        <f t="shared" si="17"/>
        <v>0.87225882295319956</v>
      </c>
      <c r="K79">
        <f t="shared" si="18"/>
        <v>182.73085494155663</v>
      </c>
      <c r="L79">
        <f t="shared" si="19"/>
        <v>9.8930132565692112E-3</v>
      </c>
      <c r="P79" s="5">
        <f>B79*$S$4</f>
        <v>2.0000000000000001E-4</v>
      </c>
    </row>
    <row r="80" spans="1:16" x14ac:dyDescent="0.2">
      <c r="A80" s="5">
        <v>50</v>
      </c>
      <c r="B80" s="5">
        <v>1.259E-2</v>
      </c>
      <c r="C80" s="5">
        <v>210.4</v>
      </c>
      <c r="D80" s="5">
        <v>88.34</v>
      </c>
      <c r="E80">
        <v>652.79999999999995</v>
      </c>
      <c r="F80">
        <v>0.1474</v>
      </c>
      <c r="G80">
        <f t="shared" si="16"/>
        <v>405.86984674041605</v>
      </c>
      <c r="H80">
        <f t="shared" si="17"/>
        <v>0.86311382683901328</v>
      </c>
      <c r="K80">
        <f t="shared" si="18"/>
        <v>230.73998862393341</v>
      </c>
      <c r="L80">
        <f t="shared" si="19"/>
        <v>9.3456592101804192E-3</v>
      </c>
      <c r="P80" s="5">
        <f t="shared" ref="P80:P116" si="20">B80*$S$4</f>
        <v>2.5179999999999999E-4</v>
      </c>
    </row>
    <row r="81" spans="1:16" x14ac:dyDescent="0.2">
      <c r="A81" s="5">
        <v>50</v>
      </c>
      <c r="B81" s="5">
        <v>1.585E-2</v>
      </c>
      <c r="C81" s="5">
        <v>265.60000000000002</v>
      </c>
      <c r="D81" s="5">
        <v>88.04</v>
      </c>
      <c r="E81">
        <v>817.9</v>
      </c>
      <c r="F81">
        <v>0.41820000000000002</v>
      </c>
      <c r="G81">
        <f t="shared" si="16"/>
        <v>532.59770703082108</v>
      </c>
      <c r="H81">
        <f t="shared" si="17"/>
        <v>1.0105525957328392</v>
      </c>
      <c r="K81">
        <f t="shared" si="18"/>
        <v>302.78570790212672</v>
      </c>
      <c r="L81">
        <f t="shared" si="19"/>
        <v>1.9601800540579403E-2</v>
      </c>
      <c r="P81" s="5">
        <f t="shared" si="20"/>
        <v>3.1700000000000001E-4</v>
      </c>
    </row>
    <row r="82" spans="1:16" x14ac:dyDescent="0.2">
      <c r="A82" s="5">
        <v>50</v>
      </c>
      <c r="B82" s="5">
        <v>1.9949999999999999E-2</v>
      </c>
      <c r="C82" s="5">
        <v>334.4</v>
      </c>
      <c r="D82" s="5">
        <v>87.66</v>
      </c>
      <c r="E82">
        <v>1022</v>
      </c>
      <c r="F82">
        <v>0.1241</v>
      </c>
      <c r="G82">
        <f t="shared" si="16"/>
        <v>613.49168629635278</v>
      </c>
      <c r="H82">
        <f t="shared" si="17"/>
        <v>0.69656437939033322</v>
      </c>
      <c r="K82">
        <f t="shared" si="18"/>
        <v>348.77452920870547</v>
      </c>
      <c r="L82">
        <f t="shared" si="19"/>
        <v>1.8477989748468253E-3</v>
      </c>
      <c r="P82" s="5">
        <f t="shared" si="20"/>
        <v>3.9899999999999999E-4</v>
      </c>
    </row>
    <row r="83" spans="1:16" x14ac:dyDescent="0.2">
      <c r="A83" s="5">
        <v>50</v>
      </c>
      <c r="B83" s="5">
        <v>2.512E-2</v>
      </c>
      <c r="C83" s="5">
        <v>420.4</v>
      </c>
      <c r="D83" s="5">
        <v>87.21</v>
      </c>
      <c r="E83">
        <v>1274</v>
      </c>
      <c r="F83">
        <v>0.30880000000000002</v>
      </c>
      <c r="G83">
        <f t="shared" si="16"/>
        <v>795.27792878153889</v>
      </c>
      <c r="H83">
        <f t="shared" si="17"/>
        <v>0.79515964071832601</v>
      </c>
      <c r="K83">
        <f t="shared" si="18"/>
        <v>452.12134311933966</v>
      </c>
      <c r="L83">
        <f t="shared" si="19"/>
        <v>5.6934789648868623E-3</v>
      </c>
      <c r="M83" s="1"/>
      <c r="P83" s="5">
        <f t="shared" si="20"/>
        <v>5.0239999999999996E-4</v>
      </c>
    </row>
    <row r="84" spans="1:16" x14ac:dyDescent="0.2">
      <c r="A84" s="5">
        <v>50</v>
      </c>
      <c r="B84" s="5">
        <v>3.1620000000000002E-2</v>
      </c>
      <c r="C84" s="5">
        <v>526.70000000000005</v>
      </c>
      <c r="D84" s="5">
        <v>86.8</v>
      </c>
      <c r="E84">
        <v>1582</v>
      </c>
      <c r="F84">
        <v>0.45910000000000001</v>
      </c>
      <c r="G84">
        <f t="shared" si="16"/>
        <v>997.6587063803903</v>
      </c>
      <c r="H84">
        <f t="shared" si="17"/>
        <v>0.79953784092545443</v>
      </c>
      <c r="K84">
        <f t="shared" si="18"/>
        <v>567.17630149058357</v>
      </c>
      <c r="L84">
        <f t="shared" si="19"/>
        <v>5.9057493051480536E-3</v>
      </c>
      <c r="M84" s="1"/>
      <c r="P84" s="5">
        <f t="shared" si="20"/>
        <v>6.3240000000000008E-4</v>
      </c>
    </row>
    <row r="85" spans="1:16" x14ac:dyDescent="0.2">
      <c r="A85" s="5">
        <v>50</v>
      </c>
      <c r="B85" s="5">
        <v>3.9809999999999998E-2</v>
      </c>
      <c r="C85" s="5">
        <v>657.8</v>
      </c>
      <c r="D85" s="5">
        <v>86.46</v>
      </c>
      <c r="E85">
        <v>1961</v>
      </c>
      <c r="F85">
        <v>0.32419999999999999</v>
      </c>
      <c r="G85">
        <f t="shared" si="16"/>
        <v>1197.9014975047583</v>
      </c>
      <c r="H85">
        <f t="shared" si="17"/>
        <v>0.67416006774306803</v>
      </c>
      <c r="K85">
        <f t="shared" si="18"/>
        <v>681.01579884948001</v>
      </c>
      <c r="L85">
        <f t="shared" si="19"/>
        <v>1.2456026575301295E-3</v>
      </c>
      <c r="M85" s="1"/>
      <c r="P85" s="5">
        <f t="shared" si="20"/>
        <v>7.9619999999999995E-4</v>
      </c>
    </row>
    <row r="86" spans="1:16" x14ac:dyDescent="0.2">
      <c r="A86" s="5">
        <v>50</v>
      </c>
      <c r="B86" s="5">
        <v>5.0119999999999998E-2</v>
      </c>
      <c r="C86" s="5">
        <v>821</v>
      </c>
      <c r="D86" s="5">
        <v>86.33</v>
      </c>
      <c r="E86">
        <v>2433</v>
      </c>
      <c r="F86">
        <v>0.38479999999999998</v>
      </c>
      <c r="G86">
        <f t="shared" si="16"/>
        <v>1482.5058886805664</v>
      </c>
      <c r="H86">
        <f t="shared" si="17"/>
        <v>0.64920389228409825</v>
      </c>
      <c r="K86">
        <f t="shared" si="18"/>
        <v>842.81548539832579</v>
      </c>
      <c r="L86">
        <f t="shared" si="19"/>
        <v>7.0606298899409054E-4</v>
      </c>
      <c r="M86" s="1"/>
      <c r="P86" s="5">
        <f t="shared" si="20"/>
        <v>1.0024000000000001E-3</v>
      </c>
    </row>
    <row r="87" spans="1:16" x14ac:dyDescent="0.2">
      <c r="A87" s="5">
        <v>50</v>
      </c>
      <c r="B87" s="5">
        <v>6.3100000000000003E-2</v>
      </c>
      <c r="C87" s="5">
        <v>1027</v>
      </c>
      <c r="D87" s="5">
        <v>86.17</v>
      </c>
      <c r="E87">
        <v>3015</v>
      </c>
      <c r="F87">
        <v>0.78669999999999995</v>
      </c>
      <c r="G87">
        <f t="shared" si="16"/>
        <v>1889.9439726105618</v>
      </c>
      <c r="H87">
        <f t="shared" si="17"/>
        <v>0.70603188104707271</v>
      </c>
      <c r="K87">
        <f t="shared" si="18"/>
        <v>1074.4470283818382</v>
      </c>
      <c r="L87">
        <f t="shared" si="19"/>
        <v>2.1344065653518206E-3</v>
      </c>
      <c r="M87" s="1"/>
      <c r="P87" s="5">
        <f t="shared" si="20"/>
        <v>1.2620000000000001E-3</v>
      </c>
    </row>
    <row r="88" spans="1:16" x14ac:dyDescent="0.2">
      <c r="A88" s="5">
        <v>50</v>
      </c>
      <c r="B88" s="5">
        <v>7.9430000000000001E-2</v>
      </c>
      <c r="C88" s="5">
        <v>1282</v>
      </c>
      <c r="D88" s="5">
        <v>85.6</v>
      </c>
      <c r="E88">
        <v>3727</v>
      </c>
      <c r="F88">
        <v>0.7863</v>
      </c>
      <c r="G88">
        <f t="shared" si="16"/>
        <v>2308.3245829144853</v>
      </c>
      <c r="H88">
        <f t="shared" si="17"/>
        <v>0.64090463509787021</v>
      </c>
      <c r="K88">
        <f t="shared" si="18"/>
        <v>1312.2994779720248</v>
      </c>
      <c r="L88">
        <f t="shared" si="19"/>
        <v>5.5859139591342367E-4</v>
      </c>
      <c r="M88" s="1"/>
      <c r="P88" s="5">
        <f t="shared" si="20"/>
        <v>1.5886000000000001E-3</v>
      </c>
    </row>
    <row r="89" spans="1:16" x14ac:dyDescent="0.2">
      <c r="A89" s="5">
        <v>50</v>
      </c>
      <c r="B89" s="5">
        <v>0.1</v>
      </c>
      <c r="C89" s="5">
        <v>1581</v>
      </c>
      <c r="D89" s="5">
        <v>84.93</v>
      </c>
      <c r="E89">
        <v>4585</v>
      </c>
      <c r="F89">
        <v>0.94340000000000002</v>
      </c>
      <c r="G89">
        <f t="shared" si="16"/>
        <v>2835.7073433565588</v>
      </c>
      <c r="H89">
        <f t="shared" si="17"/>
        <v>0.62982680457603291</v>
      </c>
      <c r="K89">
        <f t="shared" si="18"/>
        <v>1612.1204504393172</v>
      </c>
      <c r="L89">
        <f t="shared" si="19"/>
        <v>3.8746101237217205E-4</v>
      </c>
      <c r="M89" s="1"/>
      <c r="P89" s="5">
        <f t="shared" si="20"/>
        <v>2E-3</v>
      </c>
    </row>
    <row r="90" spans="1:16" x14ac:dyDescent="0.2">
      <c r="A90" s="5">
        <v>50</v>
      </c>
      <c r="B90" s="5">
        <v>0.12590000000000001</v>
      </c>
      <c r="C90" s="5">
        <v>1966</v>
      </c>
      <c r="D90" s="5">
        <v>84.7</v>
      </c>
      <c r="E90">
        <v>5659</v>
      </c>
      <c r="F90">
        <v>1.462</v>
      </c>
      <c r="G90">
        <f t="shared" si="16"/>
        <v>3545.333625340686</v>
      </c>
      <c r="H90">
        <f t="shared" si="17"/>
        <v>0.6453283386574189</v>
      </c>
      <c r="I90">
        <f t="shared" ref="I90:I100" si="21">10^(10^(($N$2/($N$2+$O$2))*LOG(LOG(E90))+($O$2/($N$2+$O$2))*LOG(LOG(F90))))</f>
        <v>1394.4210248424906</v>
      </c>
      <c r="J90">
        <f t="shared" ref="J90:J152" si="22">(I90-C90)^2/C90^2</f>
        <v>8.4525055351480957E-2</v>
      </c>
      <c r="K90">
        <f t="shared" si="18"/>
        <v>2015.5482033193782</v>
      </c>
      <c r="L90">
        <f t="shared" si="19"/>
        <v>6.3516827061532385E-4</v>
      </c>
      <c r="M90" s="1"/>
      <c r="P90" s="5">
        <f t="shared" si="20"/>
        <v>2.5180000000000003E-3</v>
      </c>
    </row>
    <row r="91" spans="1:16" x14ac:dyDescent="0.2">
      <c r="A91" s="5">
        <v>50</v>
      </c>
      <c r="B91" s="5">
        <v>0.1585</v>
      </c>
      <c r="C91" s="5">
        <v>2437</v>
      </c>
      <c r="D91" s="5">
        <v>83.59</v>
      </c>
      <c r="E91">
        <v>6955</v>
      </c>
      <c r="F91">
        <v>1.62</v>
      </c>
      <c r="G91">
        <f t="shared" si="16"/>
        <v>4331.7956190346613</v>
      </c>
      <c r="H91">
        <f t="shared" si="17"/>
        <v>0.6045241923156941</v>
      </c>
      <c r="I91">
        <f t="shared" si="21"/>
        <v>1815.3509451503833</v>
      </c>
      <c r="J91">
        <f t="shared" si="22"/>
        <v>6.5069803764832207E-2</v>
      </c>
      <c r="K91">
        <f t="shared" si="18"/>
        <v>2462.6576225962599</v>
      </c>
      <c r="L91">
        <f t="shared" si="19"/>
        <v>1.1084644444045871E-4</v>
      </c>
      <c r="M91" s="1"/>
      <c r="P91" s="5">
        <f t="shared" si="20"/>
        <v>3.1700000000000001E-3</v>
      </c>
    </row>
    <row r="92" spans="1:16" x14ac:dyDescent="0.2">
      <c r="A92" s="5">
        <v>50</v>
      </c>
      <c r="B92" s="5">
        <v>0.19950000000000001</v>
      </c>
      <c r="C92" s="5">
        <v>3052</v>
      </c>
      <c r="D92" s="5">
        <v>83.23</v>
      </c>
      <c r="E92">
        <v>8566</v>
      </c>
      <c r="F92">
        <v>2.028</v>
      </c>
      <c r="G92">
        <f t="shared" si="16"/>
        <v>5340.0976092788396</v>
      </c>
      <c r="H92">
        <f t="shared" si="17"/>
        <v>0.56205657953140986</v>
      </c>
      <c r="I92">
        <f t="shared" si="21"/>
        <v>2536.1900274991485</v>
      </c>
      <c r="J92">
        <f t="shared" si="22"/>
        <v>2.8563433441505942E-2</v>
      </c>
      <c r="K92">
        <f t="shared" si="18"/>
        <v>3035.8847091288367</v>
      </c>
      <c r="L92">
        <f t="shared" si="19"/>
        <v>2.788092889073018E-5</v>
      </c>
      <c r="M92" s="1"/>
      <c r="P92" s="5">
        <f t="shared" si="20"/>
        <v>3.9900000000000005E-3</v>
      </c>
    </row>
    <row r="93" spans="1:16" x14ac:dyDescent="0.2">
      <c r="A93" s="5">
        <v>50</v>
      </c>
      <c r="B93" s="5">
        <v>0.25119999999999998</v>
      </c>
      <c r="C93" s="5">
        <v>3773</v>
      </c>
      <c r="D93" s="5">
        <v>83.18</v>
      </c>
      <c r="E93">
        <v>10500</v>
      </c>
      <c r="F93">
        <v>2.5329999999999999</v>
      </c>
      <c r="G93">
        <f t="shared" si="16"/>
        <v>6552.7271599332598</v>
      </c>
      <c r="H93">
        <f t="shared" si="17"/>
        <v>0.54278861598122741</v>
      </c>
      <c r="I93">
        <f t="shared" si="21"/>
        <v>3392.7924597198903</v>
      </c>
      <c r="J93">
        <f t="shared" si="22"/>
        <v>1.0154717375508228E-2</v>
      </c>
      <c r="K93">
        <f t="shared" si="18"/>
        <v>3725.2735143583068</v>
      </c>
      <c r="L93">
        <f t="shared" si="19"/>
        <v>1.6000932818912095E-4</v>
      </c>
      <c r="M93" s="1"/>
      <c r="P93" s="5">
        <f t="shared" si="20"/>
        <v>5.0239999999999998E-3</v>
      </c>
    </row>
    <row r="94" spans="1:16" x14ac:dyDescent="0.2">
      <c r="A94" s="5">
        <v>50</v>
      </c>
      <c r="B94" s="5">
        <v>0.31619999999999998</v>
      </c>
      <c r="C94" s="5">
        <v>4639</v>
      </c>
      <c r="D94" s="5">
        <v>82.19</v>
      </c>
      <c r="E94">
        <v>12810</v>
      </c>
      <c r="F94">
        <v>4.5369999999999999</v>
      </c>
      <c r="G94">
        <f t="shared" si="16"/>
        <v>8169.9978095647166</v>
      </c>
      <c r="H94">
        <f t="shared" si="17"/>
        <v>0.57935685676579018</v>
      </c>
      <c r="I94">
        <f t="shared" si="21"/>
        <v>5042.9300060214609</v>
      </c>
      <c r="J94">
        <f t="shared" si="22"/>
        <v>7.5816457275194671E-3</v>
      </c>
      <c r="K94">
        <f t="shared" si="18"/>
        <v>4644.7037560841864</v>
      </c>
      <c r="L94">
        <f t="shared" si="19"/>
        <v>1.5117262176476285E-6</v>
      </c>
      <c r="M94" s="1"/>
      <c r="P94" s="5">
        <f t="shared" si="20"/>
        <v>6.3239999999999998E-3</v>
      </c>
    </row>
    <row r="95" spans="1:16" x14ac:dyDescent="0.2">
      <c r="A95" s="5">
        <v>50</v>
      </c>
      <c r="B95" s="5">
        <v>0.39810000000000001</v>
      </c>
      <c r="C95" s="5">
        <v>5758</v>
      </c>
      <c r="D95" s="5">
        <v>82.09</v>
      </c>
      <c r="E95">
        <v>15670</v>
      </c>
      <c r="F95">
        <v>2.21</v>
      </c>
      <c r="G95">
        <f t="shared" si="16"/>
        <v>9486.5033213442275</v>
      </c>
      <c r="H95">
        <f t="shared" si="17"/>
        <v>0.41930085454524257</v>
      </c>
      <c r="I95">
        <f t="shared" si="21"/>
        <v>4380.6743184754559</v>
      </c>
      <c r="J95">
        <f t="shared" si="22"/>
        <v>5.7217643790672373E-2</v>
      </c>
      <c r="K95">
        <f t="shared" si="18"/>
        <v>5393.1468080895502</v>
      </c>
      <c r="L95">
        <f t="shared" si="19"/>
        <v>4.0150686839749575E-3</v>
      </c>
      <c r="M95" s="1"/>
      <c r="P95" s="5">
        <f t="shared" si="20"/>
        <v>7.9620000000000003E-3</v>
      </c>
    </row>
    <row r="96" spans="1:16" x14ac:dyDescent="0.2">
      <c r="A96" s="5">
        <v>50</v>
      </c>
      <c r="B96" s="5">
        <v>0.50119999999999998</v>
      </c>
      <c r="C96" s="5">
        <v>7066</v>
      </c>
      <c r="D96" s="5">
        <v>81.260000000000005</v>
      </c>
      <c r="E96">
        <v>19060</v>
      </c>
      <c r="F96">
        <v>5.8440000000000003</v>
      </c>
      <c r="G96">
        <f t="shared" si="16"/>
        <v>12057.311469741775</v>
      </c>
      <c r="H96">
        <f t="shared" si="17"/>
        <v>0.49897878047448224</v>
      </c>
      <c r="I96">
        <f t="shared" si="21"/>
        <v>7640.8327797346465</v>
      </c>
      <c r="J96">
        <f t="shared" si="22"/>
        <v>6.6181374899958768E-3</v>
      </c>
      <c r="K96">
        <f t="shared" si="18"/>
        <v>6854.6701207463584</v>
      </c>
      <c r="L96">
        <f t="shared" si="19"/>
        <v>8.9448805134618764E-4</v>
      </c>
      <c r="M96" s="1"/>
      <c r="P96" s="5">
        <f t="shared" si="20"/>
        <v>1.0024E-2</v>
      </c>
    </row>
    <row r="97" spans="1:16" x14ac:dyDescent="0.2">
      <c r="A97" s="5">
        <v>50</v>
      </c>
      <c r="B97" s="5">
        <v>0.63100000000000001</v>
      </c>
      <c r="C97" s="5">
        <v>8727</v>
      </c>
      <c r="D97" s="5">
        <v>80.39</v>
      </c>
      <c r="E97">
        <v>23240</v>
      </c>
      <c r="F97">
        <v>6.8129999999999997</v>
      </c>
      <c r="G97">
        <f t="shared" si="16"/>
        <v>14664.281208173707</v>
      </c>
      <c r="H97">
        <f t="shared" si="17"/>
        <v>0.46285534787885502</v>
      </c>
      <c r="I97">
        <f t="shared" si="21"/>
        <v>9451.7166868393124</v>
      </c>
      <c r="J97">
        <f t="shared" si="22"/>
        <v>6.896147953270519E-3</v>
      </c>
      <c r="K97">
        <f t="shared" si="18"/>
        <v>8336.7515629123409</v>
      </c>
      <c r="L97">
        <f t="shared" si="19"/>
        <v>1.9996426580671548E-3</v>
      </c>
      <c r="P97" s="5">
        <f t="shared" si="20"/>
        <v>1.2620000000000001E-2</v>
      </c>
    </row>
    <row r="98" spans="1:16" x14ac:dyDescent="0.2">
      <c r="A98" s="5">
        <v>50</v>
      </c>
      <c r="B98" s="5">
        <v>0.79430000000000001</v>
      </c>
      <c r="C98" s="5">
        <v>10720</v>
      </c>
      <c r="D98" s="5">
        <v>80.38</v>
      </c>
      <c r="E98">
        <v>28220</v>
      </c>
      <c r="F98">
        <v>7.0229999999999997</v>
      </c>
      <c r="G98">
        <f t="shared" si="16"/>
        <v>17642.294425959899</v>
      </c>
      <c r="H98">
        <f t="shared" si="17"/>
        <v>0.41697552454328884</v>
      </c>
      <c r="I98">
        <f t="shared" si="21"/>
        <v>11258.97963732992</v>
      </c>
      <c r="J98">
        <f t="shared" si="22"/>
        <v>2.5278723812400075E-3</v>
      </c>
      <c r="K98">
        <f t="shared" si="18"/>
        <v>10029.773948074637</v>
      </c>
      <c r="L98">
        <f t="shared" si="19"/>
        <v>4.1456546798117116E-3</v>
      </c>
      <c r="P98" s="5">
        <f t="shared" si="20"/>
        <v>1.5886000000000001E-2</v>
      </c>
    </row>
    <row r="99" spans="1:16" x14ac:dyDescent="0.2">
      <c r="A99" s="5">
        <v>50</v>
      </c>
      <c r="B99" s="5">
        <v>1</v>
      </c>
      <c r="C99" s="5">
        <v>13000</v>
      </c>
      <c r="D99" s="5">
        <v>79.66</v>
      </c>
      <c r="E99">
        <v>34040</v>
      </c>
      <c r="F99">
        <v>8.077</v>
      </c>
      <c r="G99">
        <f t="shared" ref="G99:G116" si="23">10^(($N$2/($N$2+$O$2))*LOG(E99)+($O$2/($N$2+$O$2))*LOG(F99))</f>
        <v>21223.432247739584</v>
      </c>
      <c r="H99">
        <f t="shared" si="17"/>
        <v>0.40014697001871774</v>
      </c>
      <c r="I99">
        <f t="shared" si="21"/>
        <v>13727.516629171374</v>
      </c>
      <c r="J99">
        <f t="shared" si="22"/>
        <v>3.1318369569282756E-3</v>
      </c>
      <c r="K99">
        <f t="shared" si="18"/>
        <v>12065.677100019479</v>
      </c>
      <c r="L99">
        <f t="shared" si="19"/>
        <v>5.1654395350769914E-3</v>
      </c>
      <c r="P99" s="5">
        <f t="shared" si="20"/>
        <v>0.02</v>
      </c>
    </row>
    <row r="100" spans="1:16" x14ac:dyDescent="0.2">
      <c r="A100" s="5">
        <v>50</v>
      </c>
      <c r="B100" s="5">
        <v>1.2589999999999999</v>
      </c>
      <c r="C100" s="5">
        <v>15950</v>
      </c>
      <c r="D100" s="5">
        <v>78.59</v>
      </c>
      <c r="E100">
        <v>41200</v>
      </c>
      <c r="F100">
        <v>9.4700000000000006</v>
      </c>
      <c r="G100">
        <f t="shared" si="23"/>
        <v>25641.3987261006</v>
      </c>
      <c r="H100">
        <f t="shared" si="17"/>
        <v>0.36919137692540105</v>
      </c>
      <c r="I100">
        <f t="shared" si="21"/>
        <v>16845.639348533787</v>
      </c>
      <c r="J100">
        <f t="shared" si="22"/>
        <v>3.1531523575516192E-3</v>
      </c>
      <c r="K100">
        <f t="shared" si="18"/>
        <v>14577.323488990874</v>
      </c>
      <c r="L100">
        <f t="shared" si="19"/>
        <v>7.4065341491384162E-3</v>
      </c>
      <c r="P100" s="5">
        <f t="shared" si="20"/>
        <v>2.5179999999999998E-2</v>
      </c>
    </row>
    <row r="101" spans="1:16" x14ac:dyDescent="0.2">
      <c r="A101" s="5">
        <v>50</v>
      </c>
      <c r="B101" s="5">
        <v>1.585</v>
      </c>
      <c r="C101" s="5">
        <v>19670</v>
      </c>
      <c r="D101" s="5">
        <v>78.510000000000005</v>
      </c>
      <c r="E101">
        <v>49790</v>
      </c>
      <c r="F101">
        <v>12.8</v>
      </c>
      <c r="G101">
        <f t="shared" si="23"/>
        <v>31184.473730909194</v>
      </c>
      <c r="H101">
        <f t="shared" si="17"/>
        <v>0.34267266868195045</v>
      </c>
      <c r="I101">
        <f t="shared" ref="I101:I116" si="24">10^(10^(($N$2/($N$2+$O$2))*LOG(LOG(E101))+($O$2/($N$2+$O$2))*LOG(LOG(F101))))</f>
        <v>21291.995466462744</v>
      </c>
      <c r="J101">
        <f t="shared" si="22"/>
        <v>6.7997125246426083E-3</v>
      </c>
      <c r="K101">
        <f t="shared" si="18"/>
        <v>17728.6023381663</v>
      </c>
      <c r="L101">
        <f t="shared" si="19"/>
        <v>9.7413755056380402E-3</v>
      </c>
      <c r="P101" s="5">
        <f t="shared" si="20"/>
        <v>3.1699999999999999E-2</v>
      </c>
    </row>
    <row r="102" spans="1:16" x14ac:dyDescent="0.2">
      <c r="A102" s="5">
        <v>50</v>
      </c>
      <c r="B102" s="5">
        <v>1.9950000000000001</v>
      </c>
      <c r="C102" s="5">
        <v>23880</v>
      </c>
      <c r="D102" s="5">
        <v>77.67</v>
      </c>
      <c r="E102">
        <v>60190</v>
      </c>
      <c r="F102">
        <v>15.61</v>
      </c>
      <c r="G102">
        <f t="shared" si="23"/>
        <v>37716.930131891881</v>
      </c>
      <c r="H102">
        <f t="shared" si="17"/>
        <v>0.33574600296789897</v>
      </c>
      <c r="I102">
        <f t="shared" si="24"/>
        <v>26212.310408302681</v>
      </c>
      <c r="J102">
        <f t="shared" si="22"/>
        <v>9.539026512863414E-3</v>
      </c>
      <c r="K102">
        <f t="shared" si="18"/>
        <v>21442.351777190568</v>
      </c>
      <c r="L102">
        <f t="shared" si="19"/>
        <v>1.0420136798884818E-2</v>
      </c>
      <c r="P102" s="5">
        <f t="shared" si="20"/>
        <v>3.9900000000000005E-2</v>
      </c>
    </row>
    <row r="103" spans="1:16" x14ac:dyDescent="0.2">
      <c r="A103" s="5">
        <v>50</v>
      </c>
      <c r="B103" s="5">
        <v>2.512</v>
      </c>
      <c r="C103" s="5">
        <v>29130</v>
      </c>
      <c r="D103" s="5">
        <v>77.23</v>
      </c>
      <c r="E103">
        <v>72520</v>
      </c>
      <c r="F103">
        <v>22</v>
      </c>
      <c r="G103">
        <f t="shared" si="23"/>
        <v>45848.352272507087</v>
      </c>
      <c r="H103">
        <f t="shared" si="17"/>
        <v>0.32938663595528228</v>
      </c>
      <c r="I103">
        <f t="shared" si="24"/>
        <v>33041.174549289288</v>
      </c>
      <c r="J103">
        <f t="shared" si="22"/>
        <v>1.802741378334E-2</v>
      </c>
      <c r="K103">
        <f t="shared" si="18"/>
        <v>26065.124982173078</v>
      </c>
      <c r="L103">
        <f t="shared" si="19"/>
        <v>1.1069922211344431E-2</v>
      </c>
      <c r="P103" s="5">
        <f t="shared" si="20"/>
        <v>5.024E-2</v>
      </c>
    </row>
    <row r="104" spans="1:16" x14ac:dyDescent="0.2">
      <c r="A104" s="5">
        <v>50</v>
      </c>
      <c r="B104" s="5">
        <v>3.1619999999999999</v>
      </c>
      <c r="C104" s="5">
        <v>35500</v>
      </c>
      <c r="D104" s="5">
        <v>76.38</v>
      </c>
      <c r="E104">
        <v>87460</v>
      </c>
      <c r="F104">
        <v>25.33</v>
      </c>
      <c r="G104">
        <f t="shared" si="23"/>
        <v>55148.722545438453</v>
      </c>
      <c r="H104">
        <f t="shared" si="17"/>
        <v>0.30634580255316118</v>
      </c>
      <c r="I104">
        <f t="shared" si="24"/>
        <v>39992.487655973295</v>
      </c>
      <c r="J104">
        <f t="shared" si="22"/>
        <v>1.6014636253975346E-2</v>
      </c>
      <c r="K104">
        <f t="shared" si="18"/>
        <v>31352.453785258705</v>
      </c>
      <c r="L104">
        <f t="shared" si="19"/>
        <v>1.3649783458373213E-2</v>
      </c>
      <c r="P104" s="5">
        <f t="shared" si="20"/>
        <v>6.3240000000000005E-2</v>
      </c>
    </row>
    <row r="105" spans="1:16" x14ac:dyDescent="0.2">
      <c r="A105" s="5">
        <v>50</v>
      </c>
      <c r="B105" s="5">
        <v>3.9809999999999999</v>
      </c>
      <c r="C105" s="5">
        <v>42720</v>
      </c>
      <c r="D105" s="5">
        <v>75.87</v>
      </c>
      <c r="E105" s="1">
        <v>104600</v>
      </c>
      <c r="F105">
        <v>33.07</v>
      </c>
      <c r="G105">
        <f t="shared" si="23"/>
        <v>66284.648667022178</v>
      </c>
      <c r="H105">
        <f t="shared" si="17"/>
        <v>0.30427022116851726</v>
      </c>
      <c r="I105">
        <f t="shared" si="24"/>
        <v>49117.00506199996</v>
      </c>
      <c r="J105">
        <f t="shared" si="22"/>
        <v>2.2422854597161902E-2</v>
      </c>
      <c r="K105">
        <f t="shared" si="18"/>
        <v>37683.309568823679</v>
      </c>
      <c r="L105">
        <f t="shared" si="19"/>
        <v>1.3900423419277032E-2</v>
      </c>
      <c r="P105" s="5">
        <f t="shared" si="20"/>
        <v>7.9619999999999996E-2</v>
      </c>
    </row>
    <row r="106" spans="1:16" x14ac:dyDescent="0.2">
      <c r="A106" s="5">
        <v>50</v>
      </c>
      <c r="B106" s="5">
        <v>5.0119999999999996</v>
      </c>
      <c r="C106" s="5">
        <v>52370</v>
      </c>
      <c r="D106" s="5">
        <v>75.34</v>
      </c>
      <c r="E106" s="1">
        <v>125900</v>
      </c>
      <c r="F106">
        <v>41.38</v>
      </c>
      <c r="G106">
        <f t="shared" si="23"/>
        <v>79957.916876046031</v>
      </c>
      <c r="H106">
        <f t="shared" si="17"/>
        <v>0.27750618672247856</v>
      </c>
      <c r="I106">
        <f t="shared" si="24"/>
        <v>60109.240113017157</v>
      </c>
      <c r="J106">
        <f t="shared" si="22"/>
        <v>2.1838936938999323E-2</v>
      </c>
      <c r="K106">
        <f t="shared" si="18"/>
        <v>45456.662963612798</v>
      </c>
      <c r="L106">
        <f t="shared" si="19"/>
        <v>1.7426505677363462E-2</v>
      </c>
      <c r="P106" s="5">
        <f t="shared" si="20"/>
        <v>0.10024</v>
      </c>
    </row>
    <row r="107" spans="1:16" x14ac:dyDescent="0.2">
      <c r="A107" s="5">
        <v>50</v>
      </c>
      <c r="B107" s="5">
        <v>6.31</v>
      </c>
      <c r="C107" s="5">
        <v>63300</v>
      </c>
      <c r="D107" s="5">
        <v>75.42</v>
      </c>
      <c r="E107" s="1">
        <v>150200</v>
      </c>
      <c r="F107">
        <v>53.43</v>
      </c>
      <c r="G107">
        <f t="shared" si="23"/>
        <v>95818.648441947211</v>
      </c>
      <c r="H107">
        <f t="shared" si="17"/>
        <v>0.26391103736088478</v>
      </c>
      <c r="I107">
        <f t="shared" si="24"/>
        <v>73268.267957348959</v>
      </c>
      <c r="J107">
        <f t="shared" si="22"/>
        <v>2.4798875454407281E-2</v>
      </c>
      <c r="K107">
        <f t="shared" si="18"/>
        <v>54473.605341753922</v>
      </c>
      <c r="L107">
        <f t="shared" si="19"/>
        <v>1.9442820407626585E-2</v>
      </c>
      <c r="P107" s="5">
        <f t="shared" si="20"/>
        <v>0.12620000000000001</v>
      </c>
    </row>
    <row r="108" spans="1:16" x14ac:dyDescent="0.2">
      <c r="A108" s="5">
        <v>50</v>
      </c>
      <c r="B108" s="5">
        <v>7.9429999999999996</v>
      </c>
      <c r="C108" s="5">
        <v>76170</v>
      </c>
      <c r="D108" s="5">
        <v>74.569999999999993</v>
      </c>
      <c r="E108" s="1">
        <v>180600</v>
      </c>
      <c r="F108">
        <v>76.88</v>
      </c>
      <c r="G108">
        <f t="shared" si="23"/>
        <v>116388.97356688748</v>
      </c>
      <c r="H108">
        <f t="shared" si="17"/>
        <v>0.27880082481250029</v>
      </c>
      <c r="I108">
        <f t="shared" si="24"/>
        <v>91278.057184026067</v>
      </c>
      <c r="J108">
        <f t="shared" si="22"/>
        <v>3.9341356347400686E-2</v>
      </c>
      <c r="K108">
        <f t="shared" si="18"/>
        <v>66167.986245972716</v>
      </c>
      <c r="L108">
        <f t="shared" si="19"/>
        <v>1.7242767952883417E-2</v>
      </c>
      <c r="P108" s="5">
        <f t="shared" si="20"/>
        <v>0.15886</v>
      </c>
    </row>
    <row r="109" spans="1:16" x14ac:dyDescent="0.2">
      <c r="A109" s="5">
        <v>50</v>
      </c>
      <c r="B109" s="5">
        <v>10</v>
      </c>
      <c r="C109" s="5">
        <v>92170</v>
      </c>
      <c r="D109" s="5">
        <v>74.06</v>
      </c>
      <c r="E109" s="1">
        <v>214900</v>
      </c>
      <c r="F109">
        <v>92.92</v>
      </c>
      <c r="G109">
        <f t="shared" si="23"/>
        <v>138616.24191947284</v>
      </c>
      <c r="H109">
        <f t="shared" si="17"/>
        <v>0.25393466133317372</v>
      </c>
      <c r="I109">
        <f t="shared" si="24"/>
        <v>109581.44565409681</v>
      </c>
      <c r="J109">
        <f t="shared" si="22"/>
        <v>3.5685393354627358E-2</v>
      </c>
      <c r="K109">
        <f t="shared" si="18"/>
        <v>78804.351543877827</v>
      </c>
      <c r="L109">
        <f t="shared" si="19"/>
        <v>2.1028141619740398E-2</v>
      </c>
      <c r="P109" s="5">
        <f t="shared" si="20"/>
        <v>0.2</v>
      </c>
    </row>
    <row r="110" spans="1:16" x14ac:dyDescent="0.2">
      <c r="A110" s="5">
        <v>50</v>
      </c>
      <c r="B110" s="5">
        <v>12.59</v>
      </c>
      <c r="C110" s="6">
        <v>110700</v>
      </c>
      <c r="D110" s="5">
        <v>73.91</v>
      </c>
      <c r="E110" s="1">
        <v>257800</v>
      </c>
      <c r="F110">
        <v>130.4</v>
      </c>
      <c r="G110">
        <f t="shared" si="23"/>
        <v>167770.87673134857</v>
      </c>
      <c r="H110">
        <f t="shared" si="17"/>
        <v>0.2657870683222871</v>
      </c>
      <c r="I110">
        <f t="shared" si="24"/>
        <v>135235.52921028476</v>
      </c>
      <c r="J110">
        <f t="shared" si="22"/>
        <v>4.9124214359694836E-2</v>
      </c>
      <c r="K110">
        <f t="shared" si="18"/>
        <v>95378.97554921727</v>
      </c>
      <c r="L110">
        <f t="shared" si="19"/>
        <v>1.9154921193903805E-2</v>
      </c>
      <c r="P110" s="5">
        <f t="shared" si="20"/>
        <v>0.25180000000000002</v>
      </c>
    </row>
    <row r="111" spans="1:16" x14ac:dyDescent="0.2">
      <c r="A111" s="5">
        <v>50</v>
      </c>
      <c r="B111" s="5">
        <v>15.85</v>
      </c>
      <c r="C111" s="6">
        <v>133900</v>
      </c>
      <c r="D111" s="5">
        <v>73.180000000000007</v>
      </c>
      <c r="E111" s="1">
        <v>307200</v>
      </c>
      <c r="F111">
        <v>190.9</v>
      </c>
      <c r="G111">
        <f t="shared" si="23"/>
        <v>202262.18098439675</v>
      </c>
      <c r="H111">
        <f t="shared" si="17"/>
        <v>0.26065776400317786</v>
      </c>
      <c r="I111">
        <f t="shared" si="24"/>
        <v>166491.99763062323</v>
      </c>
      <c r="J111">
        <f t="shared" si="22"/>
        <v>5.9246241722560565E-2</v>
      </c>
      <c r="K111">
        <f t="shared" si="18"/>
        <v>114987.53532494021</v>
      </c>
      <c r="L111">
        <f t="shared" si="19"/>
        <v>1.9949641957754099E-2</v>
      </c>
      <c r="P111" s="5">
        <f t="shared" si="20"/>
        <v>0.317</v>
      </c>
    </row>
    <row r="112" spans="1:16" x14ac:dyDescent="0.2">
      <c r="A112" s="5">
        <v>50</v>
      </c>
      <c r="B112" s="5">
        <v>19.95</v>
      </c>
      <c r="C112" s="6">
        <v>161400</v>
      </c>
      <c r="D112" s="5">
        <v>72.78</v>
      </c>
      <c r="E112" s="1">
        <v>364900</v>
      </c>
      <c r="F112">
        <v>287.7</v>
      </c>
      <c r="G112">
        <f t="shared" si="23"/>
        <v>243511.29403608368</v>
      </c>
      <c r="H112">
        <f t="shared" si="17"/>
        <v>0.25882053593480342</v>
      </c>
      <c r="I112">
        <f t="shared" si="24"/>
        <v>204658.35348358631</v>
      </c>
      <c r="J112">
        <f t="shared" si="22"/>
        <v>7.1834472917075634E-2</v>
      </c>
      <c r="K112">
        <f t="shared" si="18"/>
        <v>138437.95903276728</v>
      </c>
      <c r="L112">
        <f t="shared" si="19"/>
        <v>2.02401587327149E-2</v>
      </c>
      <c r="P112" s="5">
        <f t="shared" si="20"/>
        <v>0.39900000000000002</v>
      </c>
    </row>
    <row r="113" spans="1:16" x14ac:dyDescent="0.2">
      <c r="A113" s="5">
        <v>50</v>
      </c>
      <c r="B113" s="5">
        <v>25.12</v>
      </c>
      <c r="C113" s="6">
        <v>193400</v>
      </c>
      <c r="D113" s="5">
        <v>72.260000000000005</v>
      </c>
      <c r="E113" s="1">
        <v>434000</v>
      </c>
      <c r="F113">
        <v>438.6</v>
      </c>
      <c r="G113">
        <f t="shared" si="23"/>
        <v>293722.75404858991</v>
      </c>
      <c r="H113">
        <f t="shared" si="17"/>
        <v>0.2690828086923775</v>
      </c>
      <c r="I113">
        <f t="shared" si="24"/>
        <v>251630.21820489352</v>
      </c>
      <c r="J113">
        <f t="shared" si="22"/>
        <v>9.0653357920730343E-2</v>
      </c>
      <c r="K113">
        <f t="shared" si="18"/>
        <v>166983.54280826484</v>
      </c>
      <c r="L113">
        <f t="shared" si="19"/>
        <v>1.8656759157758676E-2</v>
      </c>
      <c r="P113" s="5">
        <f t="shared" si="20"/>
        <v>0.50240000000000007</v>
      </c>
    </row>
    <row r="114" spans="1:16" x14ac:dyDescent="0.2">
      <c r="A114" s="5">
        <v>50</v>
      </c>
      <c r="B114" s="5">
        <v>31.62</v>
      </c>
      <c r="C114" s="6">
        <v>232300</v>
      </c>
      <c r="D114" s="5">
        <v>71.94</v>
      </c>
      <c r="E114" s="1">
        <v>515400</v>
      </c>
      <c r="F114">
        <v>669.6</v>
      </c>
      <c r="G114">
        <f t="shared" si="23"/>
        <v>353807.71826477419</v>
      </c>
      <c r="H114">
        <f t="shared" si="17"/>
        <v>0.27359572772363838</v>
      </c>
      <c r="I114">
        <f t="shared" si="24"/>
        <v>308360.9679833363</v>
      </c>
      <c r="J114">
        <f t="shared" si="22"/>
        <v>0.10720752664565318</v>
      </c>
      <c r="K114">
        <f t="shared" si="18"/>
        <v>201142.28623563438</v>
      </c>
      <c r="L114">
        <f t="shared" si="19"/>
        <v>1.7990065598708652E-2</v>
      </c>
      <c r="P114" s="5">
        <f t="shared" si="20"/>
        <v>0.63240000000000007</v>
      </c>
    </row>
    <row r="115" spans="1:16" x14ac:dyDescent="0.2">
      <c r="A115" s="5">
        <v>50</v>
      </c>
      <c r="B115" s="5">
        <v>39.81</v>
      </c>
      <c r="C115" s="6">
        <v>278900</v>
      </c>
      <c r="D115" s="5">
        <v>71.36</v>
      </c>
      <c r="E115" s="1">
        <v>612100</v>
      </c>
      <c r="F115">
        <v>1026</v>
      </c>
      <c r="G115">
        <f t="shared" si="23"/>
        <v>426293.48870512267</v>
      </c>
      <c r="H115">
        <f t="shared" si="17"/>
        <v>0.27929268960856596</v>
      </c>
      <c r="I115">
        <f t="shared" si="24"/>
        <v>377355.18359974917</v>
      </c>
      <c r="J115">
        <f t="shared" si="22"/>
        <v>0.12461781844723847</v>
      </c>
      <c r="K115">
        <f t="shared" si="18"/>
        <v>242350.97907430239</v>
      </c>
      <c r="L115">
        <f t="shared" si="19"/>
        <v>1.7173328073898389E-2</v>
      </c>
      <c r="P115" s="5">
        <f t="shared" si="20"/>
        <v>0.79620000000000002</v>
      </c>
    </row>
    <row r="116" spans="1:16" x14ac:dyDescent="0.2">
      <c r="A116" s="5">
        <v>50</v>
      </c>
      <c r="B116" s="5">
        <v>50</v>
      </c>
      <c r="C116" s="6">
        <v>333000</v>
      </c>
      <c r="D116" s="5">
        <v>70.849999999999994</v>
      </c>
      <c r="E116" s="1">
        <v>719900</v>
      </c>
      <c r="F116">
        <v>1607</v>
      </c>
      <c r="G116">
        <f t="shared" si="23"/>
        <v>509566.72717115912</v>
      </c>
      <c r="H116">
        <f t="shared" si="17"/>
        <v>0.28114428973058231</v>
      </c>
      <c r="I116">
        <f t="shared" si="24"/>
        <v>457968.10671050241</v>
      </c>
      <c r="J116">
        <f t="shared" si="22"/>
        <v>0.14083477797443855</v>
      </c>
      <c r="K116">
        <f t="shared" si="18"/>
        <v>289692.42670990468</v>
      </c>
      <c r="L116">
        <f t="shared" si="19"/>
        <v>1.691372367211335E-2</v>
      </c>
      <c r="P116" s="5">
        <f t="shared" si="20"/>
        <v>1</v>
      </c>
    </row>
    <row r="117" spans="1:16" x14ac:dyDescent="0.2">
      <c r="A117" s="5">
        <v>60</v>
      </c>
      <c r="B117" s="5">
        <v>0.01</v>
      </c>
      <c r="C117" s="5">
        <v>29.97</v>
      </c>
      <c r="D117" s="5">
        <v>89.77</v>
      </c>
      <c r="E117">
        <v>80.48</v>
      </c>
      <c r="F117">
        <v>0.2041</v>
      </c>
      <c r="G117">
        <f t="shared" ref="G117:G154" si="25">10^(($N$2/($N$2+$O$2))*LOG(E117)+($O$2/($N$2+$O$2))*LOG(F117))</f>
        <v>57.379049157133807</v>
      </c>
      <c r="H117">
        <f t="shared" si="17"/>
        <v>0.83640082714031749</v>
      </c>
      <c r="K117">
        <f t="shared" si="18"/>
        <v>32.620410843767083</v>
      </c>
      <c r="L117">
        <f t="shared" si="19"/>
        <v>7.8208312202293993E-3</v>
      </c>
      <c r="P117" s="5">
        <f>B117*$S$5</f>
        <v>3.0000000000000001E-5</v>
      </c>
    </row>
    <row r="118" spans="1:16" x14ac:dyDescent="0.2">
      <c r="A118" s="5">
        <v>60</v>
      </c>
      <c r="B118" s="5">
        <v>1.259E-2</v>
      </c>
      <c r="C118" s="5">
        <v>36.85</v>
      </c>
      <c r="D118" s="5">
        <v>89.44</v>
      </c>
      <c r="E118">
        <v>100.4</v>
      </c>
      <c r="F118">
        <v>8.7029999999999996E-2</v>
      </c>
      <c r="G118">
        <f t="shared" si="25"/>
        <v>67.361119176421695</v>
      </c>
      <c r="H118">
        <f t="shared" si="17"/>
        <v>0.68555340485028238</v>
      </c>
      <c r="K118">
        <f t="shared" si="18"/>
        <v>38.295290959132977</v>
      </c>
      <c r="L118">
        <f t="shared" si="19"/>
        <v>1.5382806872641971E-3</v>
      </c>
      <c r="P118" s="5">
        <f t="shared" ref="P118:P154" si="26">B118*$S$5</f>
        <v>3.7769999999999999E-5</v>
      </c>
    </row>
    <row r="119" spans="1:16" x14ac:dyDescent="0.2">
      <c r="A119" s="5">
        <v>60</v>
      </c>
      <c r="B119" s="5">
        <v>1.585E-2</v>
      </c>
      <c r="C119" s="5">
        <v>46.35</v>
      </c>
      <c r="D119" s="5">
        <v>89.6</v>
      </c>
      <c r="E119">
        <v>125.5</v>
      </c>
      <c r="F119">
        <v>0.1075</v>
      </c>
      <c r="G119">
        <f t="shared" si="25"/>
        <v>84.14467464938518</v>
      </c>
      <c r="H119">
        <f t="shared" si="17"/>
        <v>0.66490828628051823</v>
      </c>
      <c r="K119">
        <f t="shared" si="18"/>
        <v>47.836865505757515</v>
      </c>
      <c r="L119">
        <f t="shared" si="19"/>
        <v>1.0290675781739228E-3</v>
      </c>
      <c r="P119" s="5">
        <f t="shared" si="26"/>
        <v>4.7549999999999997E-5</v>
      </c>
    </row>
    <row r="120" spans="1:16" x14ac:dyDescent="0.2">
      <c r="A120" s="5">
        <v>60</v>
      </c>
      <c r="B120" s="5">
        <v>1.9949999999999999E-2</v>
      </c>
      <c r="C120" s="5">
        <v>58.26</v>
      </c>
      <c r="D120" s="5">
        <v>89.71</v>
      </c>
      <c r="E120">
        <v>157.4</v>
      </c>
      <c r="F120">
        <v>0.31659999999999999</v>
      </c>
      <c r="G120">
        <f t="shared" si="25"/>
        <v>110.75746382255176</v>
      </c>
      <c r="H120">
        <f t="shared" si="17"/>
        <v>0.81196196383534525</v>
      </c>
      <c r="K120">
        <f t="shared" si="18"/>
        <v>62.966431597901774</v>
      </c>
      <c r="L120">
        <f t="shared" si="19"/>
        <v>6.5259319633510339E-3</v>
      </c>
      <c r="P120" s="5">
        <f t="shared" si="26"/>
        <v>5.9849999999999998E-5</v>
      </c>
    </row>
    <row r="121" spans="1:16" x14ac:dyDescent="0.2">
      <c r="A121" s="5">
        <v>60</v>
      </c>
      <c r="B121" s="5">
        <v>2.512E-2</v>
      </c>
      <c r="C121" s="5">
        <v>73.12</v>
      </c>
      <c r="D121" s="5">
        <v>89.81</v>
      </c>
      <c r="E121">
        <v>197.3</v>
      </c>
      <c r="F121">
        <v>0.3211</v>
      </c>
      <c r="G121">
        <f t="shared" si="25"/>
        <v>137.17918266327851</v>
      </c>
      <c r="H121">
        <f t="shared" si="17"/>
        <v>0.7675212720014073</v>
      </c>
      <c r="K121">
        <f t="shared" si="18"/>
        <v>77.987372802812843</v>
      </c>
      <c r="L121">
        <f t="shared" si="19"/>
        <v>4.4311541325839218E-3</v>
      </c>
      <c r="P121" s="5">
        <f t="shared" si="26"/>
        <v>7.5359999999999997E-5</v>
      </c>
    </row>
    <row r="122" spans="1:16" x14ac:dyDescent="0.2">
      <c r="A122" s="5">
        <v>60</v>
      </c>
      <c r="B122" s="5">
        <v>3.1620000000000002E-2</v>
      </c>
      <c r="C122" s="5">
        <v>92.21</v>
      </c>
      <c r="D122" s="5">
        <v>89.69</v>
      </c>
      <c r="E122">
        <v>248.2</v>
      </c>
      <c r="F122">
        <v>0.59830000000000005</v>
      </c>
      <c r="G122">
        <f t="shared" si="25"/>
        <v>176.44921611875122</v>
      </c>
      <c r="H122">
        <f t="shared" si="17"/>
        <v>0.83458887203649945</v>
      </c>
      <c r="K122">
        <f t="shared" si="18"/>
        <v>100.3126752256177</v>
      </c>
      <c r="L122">
        <f t="shared" si="19"/>
        <v>7.7214847734774581E-3</v>
      </c>
      <c r="P122" s="5">
        <f t="shared" si="26"/>
        <v>9.486000000000001E-5</v>
      </c>
    </row>
    <row r="123" spans="1:16" x14ac:dyDescent="0.2">
      <c r="A123" s="5">
        <v>60</v>
      </c>
      <c r="B123" s="5">
        <v>3.9809999999999998E-2</v>
      </c>
      <c r="C123" s="5">
        <v>116.4</v>
      </c>
      <c r="D123" s="5">
        <v>89.21</v>
      </c>
      <c r="E123">
        <v>312.10000000000002</v>
      </c>
      <c r="F123">
        <v>0.45140000000000002</v>
      </c>
      <c r="G123">
        <f t="shared" si="25"/>
        <v>215.55306838342605</v>
      </c>
      <c r="H123">
        <f t="shared" si="17"/>
        <v>0.72561517414239618</v>
      </c>
      <c r="K123">
        <f t="shared" si="18"/>
        <v>122.54350242100135</v>
      </c>
      <c r="L123">
        <f t="shared" si="19"/>
        <v>2.7856471638302402E-3</v>
      </c>
      <c r="P123" s="5">
        <f t="shared" si="26"/>
        <v>1.1943E-4</v>
      </c>
    </row>
    <row r="124" spans="1:16" x14ac:dyDescent="0.2">
      <c r="A124" s="5">
        <v>60</v>
      </c>
      <c r="B124" s="5">
        <v>5.0119999999999998E-2</v>
      </c>
      <c r="C124" s="5">
        <v>146.30000000000001</v>
      </c>
      <c r="D124" s="5">
        <v>88.52</v>
      </c>
      <c r="E124">
        <v>392.4</v>
      </c>
      <c r="F124">
        <v>0.47989999999999999</v>
      </c>
      <c r="G124">
        <f t="shared" si="25"/>
        <v>268.4516508214943</v>
      </c>
      <c r="H124">
        <f t="shared" si="17"/>
        <v>0.69712399116303136</v>
      </c>
      <c r="K124">
        <f t="shared" si="18"/>
        <v>152.61673502994799</v>
      </c>
      <c r="L124">
        <f t="shared" si="19"/>
        <v>1.8642178726458792E-3</v>
      </c>
      <c r="P124" s="5">
        <f t="shared" si="26"/>
        <v>1.5035999999999999E-4</v>
      </c>
    </row>
    <row r="125" spans="1:16" x14ac:dyDescent="0.2">
      <c r="A125" s="5">
        <v>60</v>
      </c>
      <c r="B125" s="5">
        <v>6.3100000000000003E-2</v>
      </c>
      <c r="C125" s="5">
        <v>182.2</v>
      </c>
      <c r="D125" s="5">
        <v>87.65</v>
      </c>
      <c r="E125">
        <v>488.2</v>
      </c>
      <c r="F125">
        <v>0.29570000000000002</v>
      </c>
      <c r="G125">
        <f t="shared" si="25"/>
        <v>320.9675916329557</v>
      </c>
      <c r="H125">
        <f t="shared" si="17"/>
        <v>0.58006859952967693</v>
      </c>
      <c r="K125">
        <f t="shared" si="18"/>
        <v>182.47243306400722</v>
      </c>
      <c r="L125">
        <f t="shared" si="19"/>
        <v>2.2357481725479904E-6</v>
      </c>
      <c r="P125" s="5">
        <f t="shared" si="26"/>
        <v>1.8930000000000002E-4</v>
      </c>
    </row>
    <row r="126" spans="1:16" x14ac:dyDescent="0.2">
      <c r="A126" s="5">
        <v>60</v>
      </c>
      <c r="B126" s="5">
        <v>7.9430000000000001E-2</v>
      </c>
      <c r="C126" s="5">
        <v>228</v>
      </c>
      <c r="D126" s="5">
        <v>88.07</v>
      </c>
      <c r="E126">
        <v>608</v>
      </c>
      <c r="F126">
        <v>0.35820000000000002</v>
      </c>
      <c r="G126">
        <f t="shared" si="25"/>
        <v>399.10388628411232</v>
      </c>
      <c r="H126">
        <f t="shared" si="17"/>
        <v>0.56318367000474068</v>
      </c>
      <c r="K126">
        <f t="shared" si="18"/>
        <v>226.8934904145799</v>
      </c>
      <c r="L126">
        <f t="shared" si="19"/>
        <v>2.3552698188414887E-5</v>
      </c>
      <c r="P126" s="5">
        <f t="shared" si="26"/>
        <v>2.3829E-4</v>
      </c>
    </row>
    <row r="127" spans="1:16" x14ac:dyDescent="0.2">
      <c r="A127" s="5">
        <v>60</v>
      </c>
      <c r="B127" s="5">
        <v>0.1</v>
      </c>
      <c r="C127" s="5">
        <v>293.8</v>
      </c>
      <c r="D127" s="5">
        <v>87.68</v>
      </c>
      <c r="E127">
        <v>771.6</v>
      </c>
      <c r="F127">
        <v>0.3387</v>
      </c>
      <c r="G127">
        <f t="shared" si="25"/>
        <v>498.12769616286414</v>
      </c>
      <c r="H127">
        <f t="shared" si="17"/>
        <v>0.48367194100384248</v>
      </c>
      <c r="K127">
        <f t="shared" si="18"/>
        <v>283.18925357220911</v>
      </c>
      <c r="L127">
        <f t="shared" si="19"/>
        <v>1.3043324202207239E-3</v>
      </c>
      <c r="P127" s="5">
        <f t="shared" si="26"/>
        <v>3.0000000000000003E-4</v>
      </c>
    </row>
    <row r="128" spans="1:16" x14ac:dyDescent="0.2">
      <c r="A128" s="5">
        <v>60</v>
      </c>
      <c r="B128" s="5">
        <v>0.12590000000000001</v>
      </c>
      <c r="C128" s="5">
        <v>363.2</v>
      </c>
      <c r="D128" s="5">
        <v>87.43</v>
      </c>
      <c r="E128">
        <v>956.8</v>
      </c>
      <c r="F128">
        <v>0.52480000000000004</v>
      </c>
      <c r="G128">
        <f t="shared" si="25"/>
        <v>625.5269625897472</v>
      </c>
      <c r="H128">
        <f t="shared" si="17"/>
        <v>0.52166798142158599</v>
      </c>
      <c r="K128">
        <f t="shared" si="18"/>
        <v>355.61667216986962</v>
      </c>
      <c r="L128">
        <f t="shared" si="19"/>
        <v>4.3594126744186089E-4</v>
      </c>
      <c r="P128" s="5">
        <f t="shared" si="26"/>
        <v>3.7770000000000002E-4</v>
      </c>
    </row>
    <row r="129" spans="1:16" x14ac:dyDescent="0.2">
      <c r="A129" s="5">
        <v>60</v>
      </c>
      <c r="B129" s="5">
        <v>0.1585</v>
      </c>
      <c r="C129" s="5">
        <v>460.2</v>
      </c>
      <c r="D129" s="5">
        <v>88.15</v>
      </c>
      <c r="E129">
        <v>1198</v>
      </c>
      <c r="F129">
        <v>0.42430000000000001</v>
      </c>
      <c r="G129">
        <f t="shared" si="25"/>
        <v>764.06346548690578</v>
      </c>
      <c r="H129">
        <f t="shared" si="17"/>
        <v>0.43597716644612122</v>
      </c>
      <c r="K129">
        <f t="shared" si="18"/>
        <v>434.37569149394972</v>
      </c>
      <c r="L129">
        <f t="shared" si="19"/>
        <v>3.148938464936548E-3</v>
      </c>
      <c r="P129" s="5">
        <f t="shared" si="26"/>
        <v>4.7550000000000001E-4</v>
      </c>
    </row>
    <row r="130" spans="1:16" x14ac:dyDescent="0.2">
      <c r="A130" s="5">
        <v>60</v>
      </c>
      <c r="B130" s="5">
        <v>0.19950000000000001</v>
      </c>
      <c r="C130" s="5">
        <v>562</v>
      </c>
      <c r="D130" s="5">
        <v>87.82</v>
      </c>
      <c r="E130">
        <v>1465</v>
      </c>
      <c r="F130">
        <v>0.67610000000000003</v>
      </c>
      <c r="G130">
        <f t="shared" si="25"/>
        <v>948.45612628644903</v>
      </c>
      <c r="H130">
        <f t="shared" si="17"/>
        <v>0.47285475596917415</v>
      </c>
      <c r="K130">
        <f t="shared" si="18"/>
        <v>539.2042733581136</v>
      </c>
      <c r="L130">
        <f t="shared" si="19"/>
        <v>1.6452589035460849E-3</v>
      </c>
      <c r="P130" s="5">
        <f t="shared" si="26"/>
        <v>5.9850000000000007E-4</v>
      </c>
    </row>
    <row r="131" spans="1:16" x14ac:dyDescent="0.2">
      <c r="A131" s="5">
        <v>60</v>
      </c>
      <c r="B131" s="5">
        <v>0.25119999999999998</v>
      </c>
      <c r="C131" s="5">
        <v>716</v>
      </c>
      <c r="D131" s="5">
        <v>85.99</v>
      </c>
      <c r="E131">
        <v>1825</v>
      </c>
      <c r="F131">
        <v>1.4830000000000001</v>
      </c>
      <c r="G131">
        <f t="shared" si="25"/>
        <v>1219.9732797778038</v>
      </c>
      <c r="H131">
        <f t="shared" si="17"/>
        <v>0.49543761651086987</v>
      </c>
      <c r="I131">
        <f t="shared" ref="I131:I154" si="27">10^(10^(($N$2/($N$2+$O$2))*LOG(LOG(E131))+($O$2/($N$2+$O$2))*LOG(LOG(F131))))</f>
        <v>575.62622321006222</v>
      </c>
      <c r="J131">
        <f t="shared" si="22"/>
        <v>3.8436685048592573E-2</v>
      </c>
      <c r="K131">
        <f t="shared" si="18"/>
        <v>693.56376916926024</v>
      </c>
      <c r="L131">
        <f t="shared" si="19"/>
        <v>9.8191468331637068E-4</v>
      </c>
      <c r="P131" s="5">
        <f t="shared" si="26"/>
        <v>7.5359999999999999E-4</v>
      </c>
    </row>
    <row r="132" spans="1:16" x14ac:dyDescent="0.2">
      <c r="A132" s="5">
        <v>60</v>
      </c>
      <c r="B132" s="5">
        <v>0.31619999999999998</v>
      </c>
      <c r="C132" s="5">
        <v>875.7</v>
      </c>
      <c r="D132" s="5">
        <v>86.44</v>
      </c>
      <c r="E132">
        <v>2279</v>
      </c>
      <c r="F132">
        <v>1.593</v>
      </c>
      <c r="G132">
        <f t="shared" si="25"/>
        <v>1510.5305098787894</v>
      </c>
      <c r="H132">
        <f t="shared" ref="H132:H154" si="28">(G132-C132)^2/C132^2</f>
        <v>0.52553891733571645</v>
      </c>
      <c r="I132">
        <f t="shared" si="27"/>
        <v>731.19282998687243</v>
      </c>
      <c r="J132">
        <f t="shared" si="22"/>
        <v>2.7231282313196367E-2</v>
      </c>
      <c r="K132">
        <f t="shared" ref="K132:K154" si="29">10^(($N$2/($N$2+$O$2))*LOG(E132)+($O$2/($N$2+$O$2))*LOG(F132)+($N$2/(($N$2+$O$2)^2)*$O$2*(-$M$2)))</f>
        <v>858.74768836536157</v>
      </c>
      <c r="L132">
        <f t="shared" ref="L132:L154" si="30">(K132-C132)^2/C132^2</f>
        <v>3.747547579423194E-4</v>
      </c>
      <c r="P132" s="5">
        <f t="shared" si="26"/>
        <v>9.4859999999999996E-4</v>
      </c>
    </row>
    <row r="133" spans="1:16" x14ac:dyDescent="0.2">
      <c r="A133" s="5">
        <v>60</v>
      </c>
      <c r="B133" s="5">
        <v>0.39810000000000001</v>
      </c>
      <c r="C133" s="5">
        <v>1110</v>
      </c>
      <c r="D133" s="5">
        <v>85.38</v>
      </c>
      <c r="E133">
        <v>2801</v>
      </c>
      <c r="F133">
        <v>1.343</v>
      </c>
      <c r="G133">
        <f t="shared" si="25"/>
        <v>1817.3214965575933</v>
      </c>
      <c r="H133">
        <f t="shared" si="28"/>
        <v>0.40605770594308371</v>
      </c>
      <c r="I133">
        <f t="shared" si="27"/>
        <v>726.31244817074844</v>
      </c>
      <c r="J133">
        <f t="shared" si="22"/>
        <v>0.11948391967269265</v>
      </c>
      <c r="K133">
        <f t="shared" si="29"/>
        <v>1033.1606173984148</v>
      </c>
      <c r="L133">
        <f t="shared" si="30"/>
        <v>4.7920547996045679E-3</v>
      </c>
      <c r="P133" s="5">
        <f t="shared" si="26"/>
        <v>1.1943000000000001E-3</v>
      </c>
    </row>
    <row r="134" spans="1:16" x14ac:dyDescent="0.2">
      <c r="A134" s="5">
        <v>60</v>
      </c>
      <c r="B134" s="5">
        <v>0.50119999999999998</v>
      </c>
      <c r="C134" s="5">
        <v>1381</v>
      </c>
      <c r="D134" s="5">
        <v>86.12</v>
      </c>
      <c r="E134">
        <v>3508</v>
      </c>
      <c r="F134">
        <v>2.3420000000000001</v>
      </c>
      <c r="G134">
        <f t="shared" si="25"/>
        <v>2319.0806236498947</v>
      </c>
      <c r="H134">
        <f t="shared" si="28"/>
        <v>0.46141634422441286</v>
      </c>
      <c r="I134">
        <f t="shared" si="27"/>
        <v>1315.845376817337</v>
      </c>
      <c r="J134">
        <f t="shared" si="22"/>
        <v>2.2258870237357059E-3</v>
      </c>
      <c r="K134">
        <f t="shared" si="29"/>
        <v>1318.4143661236303</v>
      </c>
      <c r="L134">
        <f t="shared" si="30"/>
        <v>2.053817987944905E-3</v>
      </c>
      <c r="P134" s="5">
        <f t="shared" si="26"/>
        <v>1.5035999999999999E-3</v>
      </c>
    </row>
    <row r="135" spans="1:16" x14ac:dyDescent="0.2">
      <c r="A135" s="5">
        <v>60</v>
      </c>
      <c r="B135" s="5">
        <v>0.63100000000000001</v>
      </c>
      <c r="C135" s="5">
        <v>1694</v>
      </c>
      <c r="D135" s="5">
        <v>84.22</v>
      </c>
      <c r="E135">
        <v>4286</v>
      </c>
      <c r="F135">
        <v>2.4670000000000001</v>
      </c>
      <c r="G135">
        <f t="shared" si="25"/>
        <v>2809.7168887865537</v>
      </c>
      <c r="H135">
        <f t="shared" si="28"/>
        <v>0.43379166414261144</v>
      </c>
      <c r="I135">
        <f t="shared" si="27"/>
        <v>1592.5626138934717</v>
      </c>
      <c r="J135">
        <f t="shared" si="22"/>
        <v>3.5856614916055184E-3</v>
      </c>
      <c r="K135">
        <f t="shared" si="29"/>
        <v>1597.3446861395628</v>
      </c>
      <c r="L135">
        <f t="shared" si="30"/>
        <v>3.2555521667067275E-3</v>
      </c>
      <c r="P135" s="5">
        <f t="shared" si="26"/>
        <v>1.8930000000000002E-3</v>
      </c>
    </row>
    <row r="136" spans="1:16" x14ac:dyDescent="0.2">
      <c r="A136" s="5">
        <v>60</v>
      </c>
      <c r="B136" s="5">
        <v>0.79430000000000001</v>
      </c>
      <c r="C136" s="5">
        <v>2131</v>
      </c>
      <c r="D136" s="5">
        <v>84.37</v>
      </c>
      <c r="E136">
        <v>5304</v>
      </c>
      <c r="F136">
        <v>2.94</v>
      </c>
      <c r="G136">
        <f t="shared" si="25"/>
        <v>3469.6616634388743</v>
      </c>
      <c r="H136">
        <f t="shared" si="28"/>
        <v>0.39461605725076337</v>
      </c>
      <c r="I136">
        <f t="shared" si="27"/>
        <v>2051.7869631557783</v>
      </c>
      <c r="J136">
        <f t="shared" si="22"/>
        <v>1.3817403096001285E-3</v>
      </c>
      <c r="K136">
        <f t="shared" si="29"/>
        <v>1972.528137235136</v>
      </c>
      <c r="L136">
        <f t="shared" si="30"/>
        <v>5.5301565586786923E-3</v>
      </c>
      <c r="P136" s="5">
        <f t="shared" si="26"/>
        <v>2.3828999999999999E-3</v>
      </c>
    </row>
    <row r="137" spans="1:16" x14ac:dyDescent="0.2">
      <c r="A137" s="5">
        <v>60</v>
      </c>
      <c r="B137" s="5">
        <v>1</v>
      </c>
      <c r="C137" s="5">
        <v>2648</v>
      </c>
      <c r="D137" s="5">
        <v>84.1</v>
      </c>
      <c r="E137">
        <v>6627</v>
      </c>
      <c r="F137">
        <v>2.9860000000000002</v>
      </c>
      <c r="G137">
        <f t="shared" si="25"/>
        <v>4284.5763441627514</v>
      </c>
      <c r="H137">
        <f t="shared" si="28"/>
        <v>0.38197644038953138</v>
      </c>
      <c r="I137">
        <f t="shared" si="27"/>
        <v>2488.5978921665142</v>
      </c>
      <c r="J137">
        <f t="shared" si="22"/>
        <v>3.6236993520958431E-3</v>
      </c>
      <c r="K137">
        <f t="shared" si="29"/>
        <v>2435.813118048125</v>
      </c>
      <c r="L137">
        <f t="shared" si="30"/>
        <v>6.4209767949559666E-3</v>
      </c>
      <c r="P137" s="5">
        <f t="shared" si="26"/>
        <v>3.0000000000000001E-3</v>
      </c>
    </row>
    <row r="138" spans="1:16" x14ac:dyDescent="0.2">
      <c r="A138" s="5">
        <v>60</v>
      </c>
      <c r="B138" s="5">
        <v>1.2589999999999999</v>
      </c>
      <c r="C138" s="5">
        <v>3236</v>
      </c>
      <c r="D138" s="5">
        <v>84.32</v>
      </c>
      <c r="E138">
        <v>8076</v>
      </c>
      <c r="F138">
        <v>4.3540000000000001</v>
      </c>
      <c r="G138">
        <f t="shared" si="25"/>
        <v>5274.6998379325996</v>
      </c>
      <c r="H138">
        <f t="shared" si="28"/>
        <v>0.39690772432530586</v>
      </c>
      <c r="I138">
        <f t="shared" si="27"/>
        <v>3361.6120037370638</v>
      </c>
      <c r="J138">
        <f t="shared" si="22"/>
        <v>1.5067640889155039E-3</v>
      </c>
      <c r="K138">
        <f t="shared" si="29"/>
        <v>2998.7055958302003</v>
      </c>
      <c r="L138">
        <f t="shared" si="30"/>
        <v>5.3772220135401422E-3</v>
      </c>
      <c r="P138" s="5">
        <f t="shared" si="26"/>
        <v>3.777E-3</v>
      </c>
    </row>
    <row r="139" spans="1:16" x14ac:dyDescent="0.2">
      <c r="A139" s="5">
        <v>60</v>
      </c>
      <c r="B139" s="5">
        <v>1.585</v>
      </c>
      <c r="C139" s="5">
        <v>4095</v>
      </c>
      <c r="D139" s="5">
        <v>83.99</v>
      </c>
      <c r="E139">
        <v>9910</v>
      </c>
      <c r="F139">
        <v>5.9930000000000003</v>
      </c>
      <c r="G139">
        <f t="shared" si="25"/>
        <v>6514.7597833493692</v>
      </c>
      <c r="H139">
        <f t="shared" si="28"/>
        <v>0.34916981810898284</v>
      </c>
      <c r="I139">
        <f t="shared" si="27"/>
        <v>4390.1034377307742</v>
      </c>
      <c r="J139">
        <f t="shared" si="22"/>
        <v>5.1932678829282519E-3</v>
      </c>
      <c r="K139">
        <f t="shared" si="29"/>
        <v>3703.688781933849</v>
      </c>
      <c r="L139">
        <f t="shared" si="30"/>
        <v>9.1313877452275719E-3</v>
      </c>
      <c r="P139" s="5">
        <f t="shared" si="26"/>
        <v>4.7549999999999997E-3</v>
      </c>
    </row>
    <row r="140" spans="1:16" x14ac:dyDescent="0.2">
      <c r="A140" s="5">
        <v>60</v>
      </c>
      <c r="B140" s="5">
        <v>1.9950000000000001</v>
      </c>
      <c r="C140" s="5">
        <v>5015</v>
      </c>
      <c r="D140" s="5">
        <v>82.15</v>
      </c>
      <c r="E140">
        <v>12260</v>
      </c>
      <c r="F140">
        <v>7.9630000000000001</v>
      </c>
      <c r="G140">
        <f t="shared" si="25"/>
        <v>8092.2785535867006</v>
      </c>
      <c r="H140">
        <f t="shared" si="28"/>
        <v>0.37652320392221761</v>
      </c>
      <c r="I140">
        <f t="shared" si="27"/>
        <v>5663.1813859098947</v>
      </c>
      <c r="J140">
        <f t="shared" si="22"/>
        <v>1.6705182917451909E-2</v>
      </c>
      <c r="K140">
        <f t="shared" si="29"/>
        <v>4600.519788282063</v>
      </c>
      <c r="L140">
        <f t="shared" si="30"/>
        <v>6.8307081111896959E-3</v>
      </c>
      <c r="P140" s="5">
        <f t="shared" si="26"/>
        <v>5.9850000000000007E-3</v>
      </c>
    </row>
    <row r="141" spans="1:16" x14ac:dyDescent="0.2">
      <c r="A141" s="5">
        <v>60</v>
      </c>
      <c r="B141" s="5">
        <v>2.512</v>
      </c>
      <c r="C141" s="5">
        <v>6270</v>
      </c>
      <c r="D141" s="5">
        <v>82.88</v>
      </c>
      <c r="E141">
        <v>14930</v>
      </c>
      <c r="F141">
        <v>8.4529999999999994</v>
      </c>
      <c r="G141">
        <f t="shared" si="25"/>
        <v>9778.327635672511</v>
      </c>
      <c r="H141">
        <f t="shared" si="28"/>
        <v>0.31308712405402478</v>
      </c>
      <c r="I141">
        <f t="shared" si="27"/>
        <v>6811.9510301998662</v>
      </c>
      <c r="J141">
        <f t="shared" si="22"/>
        <v>7.4711079349194858E-3</v>
      </c>
      <c r="K141">
        <f t="shared" si="29"/>
        <v>5559.0510739744732</v>
      </c>
      <c r="L141">
        <f t="shared" si="30"/>
        <v>1.2857061560374583E-2</v>
      </c>
      <c r="P141" s="5">
        <f t="shared" si="26"/>
        <v>7.5360000000000002E-3</v>
      </c>
    </row>
    <row r="142" spans="1:16" x14ac:dyDescent="0.2">
      <c r="A142" s="5">
        <v>60</v>
      </c>
      <c r="B142" s="5">
        <v>3.1619999999999999</v>
      </c>
      <c r="C142" s="5">
        <v>7649</v>
      </c>
      <c r="D142" s="5">
        <v>81.290000000000006</v>
      </c>
      <c r="E142">
        <v>18040</v>
      </c>
      <c r="F142">
        <v>10.67</v>
      </c>
      <c r="G142">
        <f t="shared" si="25"/>
        <v>11844.465578473275</v>
      </c>
      <c r="H142">
        <f t="shared" si="28"/>
        <v>0.30085068366463286</v>
      </c>
      <c r="I142">
        <f t="shared" si="27"/>
        <v>8460.2558284939551</v>
      </c>
      <c r="J142">
        <f t="shared" si="22"/>
        <v>1.1248803703076026E-2</v>
      </c>
      <c r="K142">
        <f t="shared" si="29"/>
        <v>6733.665668396995</v>
      </c>
      <c r="L142">
        <f t="shared" si="30"/>
        <v>1.432023621521597E-2</v>
      </c>
      <c r="M142" s="1"/>
      <c r="P142" s="5">
        <f t="shared" si="26"/>
        <v>9.4859999999999996E-3</v>
      </c>
    </row>
    <row r="143" spans="1:16" x14ac:dyDescent="0.2">
      <c r="A143" s="5">
        <v>60</v>
      </c>
      <c r="B143" s="5">
        <v>3.9809999999999999</v>
      </c>
      <c r="C143" s="5">
        <v>9464</v>
      </c>
      <c r="D143" s="5">
        <v>80.459999999999994</v>
      </c>
      <c r="E143">
        <v>22180</v>
      </c>
      <c r="F143">
        <v>13.06</v>
      </c>
      <c r="G143">
        <f t="shared" si="25"/>
        <v>14558.958685153792</v>
      </c>
      <c r="H143">
        <f t="shared" si="28"/>
        <v>0.28982234769512361</v>
      </c>
      <c r="I143">
        <f t="shared" si="27"/>
        <v>10569.654239436648</v>
      </c>
      <c r="J143">
        <f t="shared" si="22"/>
        <v>1.3648634621996765E-2</v>
      </c>
      <c r="K143">
        <f t="shared" si="29"/>
        <v>8276.8749350755297</v>
      </c>
      <c r="L143">
        <f t="shared" si="30"/>
        <v>1.5734157250565293E-2</v>
      </c>
      <c r="M143" s="1"/>
      <c r="P143" s="5">
        <f t="shared" si="26"/>
        <v>1.1943E-2</v>
      </c>
    </row>
    <row r="144" spans="1:16" x14ac:dyDescent="0.2">
      <c r="A144" s="5">
        <v>60</v>
      </c>
      <c r="B144" s="5">
        <v>5.0119999999999996</v>
      </c>
      <c r="C144" s="5">
        <v>11630</v>
      </c>
      <c r="D144" s="5">
        <v>79.97</v>
      </c>
      <c r="E144">
        <v>26980</v>
      </c>
      <c r="F144">
        <v>16.41</v>
      </c>
      <c r="G144">
        <f t="shared" si="25"/>
        <v>17742.220866553351</v>
      </c>
      <c r="H144">
        <f t="shared" si="28"/>
        <v>0.27620952366592899</v>
      </c>
      <c r="I144">
        <f t="shared" si="27"/>
        <v>13126.119737272124</v>
      </c>
      <c r="J144">
        <f t="shared" si="22"/>
        <v>1.6549057890985288E-2</v>
      </c>
      <c r="K144">
        <f t="shared" si="29"/>
        <v>10086.582863422591</v>
      </c>
      <c r="L144">
        <f t="shared" si="30"/>
        <v>1.7611940370367861E-2</v>
      </c>
      <c r="M144" s="1"/>
      <c r="P144" s="5">
        <f t="shared" si="26"/>
        <v>1.5035999999999999E-2</v>
      </c>
    </row>
    <row r="145" spans="1:16" x14ac:dyDescent="0.2">
      <c r="A145" s="5">
        <v>60</v>
      </c>
      <c r="B145" s="5">
        <v>6.31</v>
      </c>
      <c r="C145" s="5">
        <v>14220</v>
      </c>
      <c r="D145" s="5">
        <v>79.930000000000007</v>
      </c>
      <c r="E145">
        <v>33090</v>
      </c>
      <c r="F145">
        <v>19.97</v>
      </c>
      <c r="G145">
        <f t="shared" si="25"/>
        <v>21750.59692367525</v>
      </c>
      <c r="H145">
        <f t="shared" si="28"/>
        <v>0.28045269151463115</v>
      </c>
      <c r="I145">
        <f t="shared" si="27"/>
        <v>16291.522922849117</v>
      </c>
      <c r="J145">
        <f t="shared" si="22"/>
        <v>2.1221706021556718E-2</v>
      </c>
      <c r="K145">
        <f t="shared" si="29"/>
        <v>12365.374089843241</v>
      </c>
      <c r="L145">
        <f t="shared" si="30"/>
        <v>1.7010357960523834E-2</v>
      </c>
      <c r="P145" s="5">
        <f t="shared" si="26"/>
        <v>1.8929999999999999E-2</v>
      </c>
    </row>
    <row r="146" spans="1:16" x14ac:dyDescent="0.2">
      <c r="A146" s="5">
        <v>60</v>
      </c>
      <c r="B146" s="5">
        <v>7.9429999999999996</v>
      </c>
      <c r="C146" s="5">
        <v>17430</v>
      </c>
      <c r="D146" s="5">
        <v>79.13</v>
      </c>
      <c r="E146">
        <v>39870</v>
      </c>
      <c r="F146">
        <v>26.49</v>
      </c>
      <c r="G146">
        <f t="shared" si="25"/>
        <v>26350.211580530071</v>
      </c>
      <c r="H146">
        <f t="shared" si="28"/>
        <v>0.2619120845036495</v>
      </c>
      <c r="I146">
        <f t="shared" si="27"/>
        <v>20184.13707297789</v>
      </c>
      <c r="J146">
        <f t="shared" si="22"/>
        <v>2.4967572994218392E-2</v>
      </c>
      <c r="K146">
        <f t="shared" si="29"/>
        <v>14980.288802332216</v>
      </c>
      <c r="L146">
        <f t="shared" si="30"/>
        <v>1.9753088090346569E-2</v>
      </c>
      <c r="P146" s="5">
        <f t="shared" si="26"/>
        <v>2.3828999999999999E-2</v>
      </c>
    </row>
    <row r="147" spans="1:16" x14ac:dyDescent="0.2">
      <c r="A147" s="5">
        <v>60</v>
      </c>
      <c r="B147" s="5">
        <v>10</v>
      </c>
      <c r="C147" s="5">
        <v>21350</v>
      </c>
      <c r="D147" s="5">
        <v>78.849999999999994</v>
      </c>
      <c r="E147">
        <v>48260</v>
      </c>
      <c r="F147">
        <v>34.43</v>
      </c>
      <c r="G147">
        <f t="shared" si="25"/>
        <v>32023.960154534296</v>
      </c>
      <c r="H147">
        <f t="shared" si="28"/>
        <v>0.24995129766649476</v>
      </c>
      <c r="I147">
        <f t="shared" si="27"/>
        <v>24963.582852583699</v>
      </c>
      <c r="J147">
        <f t="shared" si="22"/>
        <v>2.8647074316179966E-2</v>
      </c>
      <c r="K147">
        <f t="shared" si="29"/>
        <v>18205.856535276198</v>
      </c>
      <c r="L147">
        <f t="shared" si="30"/>
        <v>2.168747292370472E-2</v>
      </c>
      <c r="P147" s="5">
        <f t="shared" si="26"/>
        <v>0.03</v>
      </c>
    </row>
    <row r="148" spans="1:16" x14ac:dyDescent="0.2">
      <c r="A148" s="5">
        <v>60</v>
      </c>
      <c r="B148" s="5">
        <v>12.59</v>
      </c>
      <c r="C148" s="5">
        <v>26100</v>
      </c>
      <c r="D148" s="5">
        <v>78.27</v>
      </c>
      <c r="E148">
        <v>58510</v>
      </c>
      <c r="F148">
        <v>45.05</v>
      </c>
      <c r="G148">
        <f t="shared" si="25"/>
        <v>38993.50289131586</v>
      </c>
      <c r="H148">
        <f t="shared" si="28"/>
        <v>0.24403989490519876</v>
      </c>
      <c r="I148">
        <f t="shared" si="27"/>
        <v>30897.620920944664</v>
      </c>
      <c r="J148">
        <f t="shared" si="22"/>
        <v>3.3788650344366539E-2</v>
      </c>
      <c r="K148">
        <f t="shared" si="29"/>
        <v>22168.092766211372</v>
      </c>
      <c r="L148">
        <f t="shared" si="30"/>
        <v>2.2694755648213241E-2</v>
      </c>
      <c r="P148" s="5">
        <f t="shared" si="26"/>
        <v>3.7769999999999998E-2</v>
      </c>
    </row>
    <row r="149" spans="1:16" x14ac:dyDescent="0.2">
      <c r="A149" s="5">
        <v>60</v>
      </c>
      <c r="B149" s="5">
        <v>15.85</v>
      </c>
      <c r="C149" s="5">
        <v>31860</v>
      </c>
      <c r="D149" s="5">
        <v>77.7</v>
      </c>
      <c r="E149">
        <v>70760</v>
      </c>
      <c r="F149">
        <v>61.33</v>
      </c>
      <c r="G149">
        <f t="shared" si="25"/>
        <v>47474.518428165582</v>
      </c>
      <c r="H149">
        <f t="shared" si="28"/>
        <v>0.24019593109953599</v>
      </c>
      <c r="I149">
        <f t="shared" si="27"/>
        <v>38318.625990102017</v>
      </c>
      <c r="J149">
        <f t="shared" si="22"/>
        <v>4.1094975782723753E-2</v>
      </c>
      <c r="K149">
        <f t="shared" si="29"/>
        <v>26989.612384404925</v>
      </c>
      <c r="L149">
        <f t="shared" si="30"/>
        <v>2.3368751476407768E-2</v>
      </c>
      <c r="P149" s="5">
        <f t="shared" si="26"/>
        <v>4.7550000000000002E-2</v>
      </c>
    </row>
    <row r="150" spans="1:16" x14ac:dyDescent="0.2">
      <c r="A150" s="5">
        <v>60</v>
      </c>
      <c r="B150" s="5">
        <v>19.95</v>
      </c>
      <c r="C150" s="5">
        <v>38820</v>
      </c>
      <c r="D150" s="5">
        <v>77.11</v>
      </c>
      <c r="E150">
        <v>85590</v>
      </c>
      <c r="F150">
        <v>86.63</v>
      </c>
      <c r="G150">
        <f t="shared" si="25"/>
        <v>57930.677647990109</v>
      </c>
      <c r="H150">
        <f t="shared" si="28"/>
        <v>0.24234893299089549</v>
      </c>
      <c r="I150">
        <f t="shared" si="27"/>
        <v>47680.183110791251</v>
      </c>
      <c r="J150">
        <f t="shared" si="22"/>
        <v>5.2092395924989758E-2</v>
      </c>
      <c r="K150">
        <f t="shared" si="29"/>
        <v>32934.015692038171</v>
      </c>
      <c r="L150">
        <f t="shared" si="30"/>
        <v>2.2989373585144093E-2</v>
      </c>
      <c r="P150" s="5">
        <f t="shared" si="26"/>
        <v>5.985E-2</v>
      </c>
    </row>
    <row r="151" spans="1:16" x14ac:dyDescent="0.2">
      <c r="A151" s="5">
        <v>60</v>
      </c>
      <c r="B151" s="5">
        <v>25.12</v>
      </c>
      <c r="C151" s="5">
        <v>47360</v>
      </c>
      <c r="D151" s="5">
        <v>76.55</v>
      </c>
      <c r="E151" s="1">
        <v>103300</v>
      </c>
      <c r="F151">
        <v>129.80000000000001</v>
      </c>
      <c r="G151">
        <f t="shared" si="25"/>
        <v>70778.710228577271</v>
      </c>
      <c r="H151">
        <f t="shared" si="28"/>
        <v>0.24451334015854237</v>
      </c>
      <c r="I151">
        <f t="shared" si="27"/>
        <v>59535.774768022537</v>
      </c>
      <c r="J151">
        <f t="shared" si="22"/>
        <v>6.6095185240858487E-2</v>
      </c>
      <c r="K151">
        <f t="shared" si="29"/>
        <v>40238.216571441415</v>
      </c>
      <c r="L151">
        <f t="shared" si="30"/>
        <v>2.2612789403517408E-2</v>
      </c>
      <c r="P151" s="5">
        <f t="shared" si="26"/>
        <v>7.536000000000001E-2</v>
      </c>
    </row>
    <row r="152" spans="1:16" x14ac:dyDescent="0.2">
      <c r="A152" s="5">
        <v>60</v>
      </c>
      <c r="B152" s="5">
        <v>31.62</v>
      </c>
      <c r="C152" s="5">
        <v>57630</v>
      </c>
      <c r="D152" s="5">
        <v>75.959999999999994</v>
      </c>
      <c r="E152" s="1">
        <v>124400</v>
      </c>
      <c r="F152">
        <v>233.3</v>
      </c>
      <c r="G152">
        <f t="shared" si="25"/>
        <v>87190.11105559321</v>
      </c>
      <c r="H152">
        <f t="shared" si="28"/>
        <v>0.26309638663437002</v>
      </c>
      <c r="I152">
        <f t="shared" si="27"/>
        <v>75609.771317303879</v>
      </c>
      <c r="J152">
        <f t="shared" si="22"/>
        <v>9.7335460572461646E-2</v>
      </c>
      <c r="K152">
        <f t="shared" si="29"/>
        <v>49568.218468700827</v>
      </c>
      <c r="L152">
        <f t="shared" si="30"/>
        <v>1.9568827756596217E-2</v>
      </c>
      <c r="P152" s="5">
        <f t="shared" si="26"/>
        <v>9.486E-2</v>
      </c>
    </row>
    <row r="153" spans="1:16" x14ac:dyDescent="0.2">
      <c r="A153" s="5">
        <v>60</v>
      </c>
      <c r="B153" s="5">
        <v>39.81</v>
      </c>
      <c r="C153" s="5">
        <v>70110</v>
      </c>
      <c r="D153" s="5">
        <v>75.39</v>
      </c>
      <c r="E153" s="1">
        <v>149800</v>
      </c>
      <c r="F153">
        <v>348.4</v>
      </c>
      <c r="G153">
        <f t="shared" si="25"/>
        <v>106279.50679153732</v>
      </c>
      <c r="H153">
        <f t="shared" si="28"/>
        <v>0.26614924546063279</v>
      </c>
      <c r="I153">
        <f t="shared" si="27"/>
        <v>93620.26034608054</v>
      </c>
      <c r="J153">
        <f>(I153-C153)^2/C153^2</f>
        <v>0.11244883039216326</v>
      </c>
      <c r="K153">
        <f t="shared" si="29"/>
        <v>60420.680139169868</v>
      </c>
      <c r="L153">
        <f t="shared" si="30"/>
        <v>1.9099704654565432E-2</v>
      </c>
      <c r="P153" s="5">
        <f t="shared" si="26"/>
        <v>0.11943000000000001</v>
      </c>
    </row>
    <row r="154" spans="1:16" x14ac:dyDescent="0.2">
      <c r="A154" s="5">
        <v>60</v>
      </c>
      <c r="B154" s="5">
        <v>50</v>
      </c>
      <c r="C154" s="5">
        <v>85100</v>
      </c>
      <c r="D154" s="5">
        <v>74.78</v>
      </c>
      <c r="E154" s="1">
        <v>180000</v>
      </c>
      <c r="F154">
        <v>611.1</v>
      </c>
      <c r="G154">
        <f t="shared" si="25"/>
        <v>130469.41616910629</v>
      </c>
      <c r="H154">
        <f t="shared" si="28"/>
        <v>0.28422826308242644</v>
      </c>
      <c r="I154">
        <f t="shared" si="27"/>
        <v>117450.19799810914</v>
      </c>
      <c r="J154">
        <f>(I154-C154)^2/C154^2</f>
        <v>0.14450895683889758</v>
      </c>
      <c r="K154">
        <f t="shared" si="29"/>
        <v>74172.821273625901</v>
      </c>
      <c r="L154">
        <f t="shared" si="30"/>
        <v>1.6487582165465482E-2</v>
      </c>
      <c r="P154" s="5">
        <f t="shared" si="26"/>
        <v>0.15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workbookViewId="0">
      <selection activeCell="E75" sqref="E75"/>
    </sheetView>
  </sheetViews>
  <sheetFormatPr defaultRowHeight="12.75" x14ac:dyDescent="0.2"/>
  <cols>
    <col min="1" max="10" width="9.140625" style="40"/>
    <col min="11" max="11" width="10" style="40" bestFit="1" customWidth="1"/>
    <col min="12" max="12" width="9.140625" style="40"/>
    <col min="13" max="14" width="12.42578125" style="40" bestFit="1" customWidth="1"/>
    <col min="15" max="16" width="9.140625" style="40"/>
    <col min="17" max="20" width="9.140625" style="39"/>
    <col min="21" max="16384" width="9.140625" style="40"/>
  </cols>
  <sheetData>
    <row r="1" spans="1:21" x14ac:dyDescent="0.2">
      <c r="A1" s="40" t="s">
        <v>2</v>
      </c>
      <c r="B1" s="40" t="s">
        <v>3</v>
      </c>
      <c r="C1" s="40" t="s">
        <v>0</v>
      </c>
      <c r="D1" s="40" t="s">
        <v>1</v>
      </c>
      <c r="E1" s="40" t="s">
        <v>9</v>
      </c>
      <c r="F1" s="37" t="s">
        <v>25</v>
      </c>
      <c r="G1" s="40" t="s">
        <v>18</v>
      </c>
      <c r="H1" s="40" t="s">
        <v>21</v>
      </c>
      <c r="I1" s="40" t="s">
        <v>19</v>
      </c>
      <c r="J1" s="40" t="s">
        <v>22</v>
      </c>
      <c r="K1" s="40" t="s">
        <v>14</v>
      </c>
      <c r="L1" s="40" t="s">
        <v>23</v>
      </c>
      <c r="M1" s="43" t="s">
        <v>14</v>
      </c>
      <c r="N1" s="37" t="s">
        <v>15</v>
      </c>
      <c r="O1" s="37" t="s">
        <v>25</v>
      </c>
      <c r="P1" s="37" t="s">
        <v>49</v>
      </c>
      <c r="Q1" s="38" t="s">
        <v>48</v>
      </c>
    </row>
    <row r="2" spans="1:21" x14ac:dyDescent="0.2">
      <c r="A2" s="40" t="s">
        <v>6</v>
      </c>
      <c r="B2" s="40" t="s">
        <v>7</v>
      </c>
      <c r="D2" s="40" t="s">
        <v>5</v>
      </c>
      <c r="F2" s="40" t="s">
        <v>4</v>
      </c>
      <c r="M2" s="43">
        <v>2.2809227111454815</v>
      </c>
      <c r="N2" s="40">
        <v>100</v>
      </c>
      <c r="O2" s="40">
        <v>20</v>
      </c>
      <c r="Q2" s="39">
        <v>30</v>
      </c>
      <c r="R2" s="39">
        <f>Q2+273</f>
        <v>303</v>
      </c>
      <c r="S2" s="39">
        <v>1</v>
      </c>
      <c r="T2" s="39">
        <f>EXP($R$6/2.303/8.314*(1/R2-1/$R$2))</f>
        <v>1</v>
      </c>
      <c r="U2" s="40">
        <f t="shared" ref="U2:U4" si="0">(S2-T2)^2</f>
        <v>0</v>
      </c>
    </row>
    <row r="3" spans="1:21" x14ac:dyDescent="0.2">
      <c r="A3" s="40">
        <v>30</v>
      </c>
      <c r="B3" s="40">
        <v>0.01</v>
      </c>
      <c r="C3" s="40">
        <v>2935</v>
      </c>
      <c r="D3" s="40">
        <v>79.05</v>
      </c>
      <c r="E3" s="40">
        <v>26120</v>
      </c>
      <c r="F3" s="40">
        <v>68.09</v>
      </c>
      <c r="G3" s="40">
        <f t="shared" ref="G3:G66" si="1">10^(($N$2/($N$2+$O$2))*LOG(E3)+($O$2/($N$2+$O$2))*LOG(F3))</f>
        <v>9690.0243011580951</v>
      </c>
      <c r="H3" s="40">
        <f>(G3-C3)^2/C3^2</f>
        <v>5.2970932741176853</v>
      </c>
      <c r="I3" s="40">
        <f t="shared" ref="I3:I66" si="2">10^(10^(($N$2/($N$2+$O$2))*LOG(LOG(E3))+($O$2/($N$2+$O$2))*LOG(LOG(F3))))</f>
        <v>6527.7565033612591</v>
      </c>
      <c r="J3" s="40">
        <f t="shared" ref="J3:J23" si="3">(I3-C3)^2/C3^2</f>
        <v>1.4984399980781347</v>
      </c>
      <c r="K3" s="40">
        <f>10^(($N$2/($N$2+$O$2))*LOG(E3)+($O$2/($N$2+$O$2))*LOG(F3)+($N$2/(($N$2+$O$2)^2)*$O$2*(-$M$2)))</f>
        <v>4672.2927374335986</v>
      </c>
      <c r="L3" s="40">
        <f>(K3-C3)^2/C3^2</f>
        <v>0.35037232665034018</v>
      </c>
      <c r="M3" s="40" t="s">
        <v>20</v>
      </c>
      <c r="P3" s="40">
        <f>B3*$S$2</f>
        <v>0.01</v>
      </c>
      <c r="Q3" s="39">
        <v>40</v>
      </c>
      <c r="R3" s="39">
        <f t="shared" ref="R3:R5" si="4">Q3+273</f>
        <v>313</v>
      </c>
      <c r="S3" s="39">
        <v>0.14000000000000001</v>
      </c>
      <c r="T3" s="39">
        <f t="shared" ref="T3:T5" si="5">EXP($R$6/2.303/8.314*(1/R3-1/$R$2))</f>
        <v>0.13996812426049851</v>
      </c>
      <c r="U3" s="40">
        <f t="shared" si="0"/>
        <v>1.0160627687676376E-9</v>
      </c>
    </row>
    <row r="4" spans="1:21" x14ac:dyDescent="0.2">
      <c r="A4" s="40">
        <v>30</v>
      </c>
      <c r="B4" s="40">
        <v>1.259E-2</v>
      </c>
      <c r="C4" s="40">
        <v>3681</v>
      </c>
      <c r="D4" s="40">
        <v>78.66</v>
      </c>
      <c r="E4" s="40">
        <v>32040</v>
      </c>
      <c r="F4" s="40">
        <v>74.16</v>
      </c>
      <c r="G4" s="40">
        <f t="shared" si="1"/>
        <v>11653.025845857323</v>
      </c>
      <c r="H4" s="40">
        <f t="shared" ref="H4:H67" si="6">(G4-C4)^2/C4^2</f>
        <v>4.6903555042053622</v>
      </c>
      <c r="I4" s="40">
        <f t="shared" si="2"/>
        <v>7788.9682048172444</v>
      </c>
      <c r="J4" s="40">
        <f t="shared" si="3"/>
        <v>1.2454391462542707</v>
      </c>
      <c r="K4" s="40">
        <f t="shared" ref="K4:K67" si="7">10^(($N$2/($N$2+$O$2))*LOG(E4)+($O$2/($N$2+$O$2))*LOG(F4)+($N$2/(($N$2+$O$2)^2)*$O$2*(-$M$2)))</f>
        <v>5618.804074848189</v>
      </c>
      <c r="L4" s="40">
        <f t="shared" ref="L4:L67" si="8">(K4-C4)^2/C4^2</f>
        <v>0.2771329053330347</v>
      </c>
      <c r="M4" s="40" t="s">
        <v>12</v>
      </c>
      <c r="N4" s="40" t="s">
        <v>13</v>
      </c>
      <c r="O4" s="40" t="s">
        <v>14</v>
      </c>
      <c r="P4" s="40">
        <f t="shared" ref="P4:P40" si="9">B4*$S$2</f>
        <v>1.259E-2</v>
      </c>
      <c r="Q4" s="39">
        <v>50</v>
      </c>
      <c r="R4" s="39">
        <f t="shared" si="4"/>
        <v>323</v>
      </c>
      <c r="S4" s="39">
        <v>2.1999999999999999E-2</v>
      </c>
      <c r="T4" s="39">
        <f t="shared" si="5"/>
        <v>2.2127672631417614E-2</v>
      </c>
      <c r="U4" s="40">
        <f t="shared" si="0"/>
        <v>1.6300300813098154E-8</v>
      </c>
    </row>
    <row r="5" spans="1:21" x14ac:dyDescent="0.2">
      <c r="A5" s="40">
        <v>30</v>
      </c>
      <c r="B5" s="40">
        <v>1.585E-2</v>
      </c>
      <c r="C5" s="40">
        <v>4550</v>
      </c>
      <c r="D5" s="40">
        <v>78.260000000000005</v>
      </c>
      <c r="E5" s="40">
        <v>38890</v>
      </c>
      <c r="F5" s="40">
        <v>83.46</v>
      </c>
      <c r="G5" s="40">
        <f t="shared" si="1"/>
        <v>13967.264237369971</v>
      </c>
      <c r="H5" s="40">
        <f t="shared" si="6"/>
        <v>4.2837756655692507</v>
      </c>
      <c r="I5" s="40">
        <f t="shared" si="2"/>
        <v>9328.589705716191</v>
      </c>
      <c r="J5" s="40">
        <f t="shared" si="3"/>
        <v>1.1030029984580003</v>
      </c>
      <c r="K5" s="40">
        <f t="shared" si="7"/>
        <v>6734.6732298989537</v>
      </c>
      <c r="L5" s="40">
        <f t="shared" si="8"/>
        <v>0.23054206600348395</v>
      </c>
      <c r="M5" s="43">
        <f>SUM(H3:H154)</f>
        <v>173.51799822075535</v>
      </c>
      <c r="N5" s="43">
        <f>SUM(J24:J154)</f>
        <v>28.496643993911526</v>
      </c>
      <c r="O5" s="43">
        <f>SUM(L3:L154)</f>
        <v>11.6650360469857</v>
      </c>
      <c r="P5" s="40">
        <f t="shared" si="9"/>
        <v>1.585E-2</v>
      </c>
      <c r="Q5" s="39">
        <v>60</v>
      </c>
      <c r="R5" s="39">
        <f t="shared" si="4"/>
        <v>333</v>
      </c>
      <c r="S5" s="39">
        <v>4.0000000000000001E-3</v>
      </c>
      <c r="T5" s="39">
        <f t="shared" si="5"/>
        <v>3.9080134586093563E-3</v>
      </c>
      <c r="U5" s="40">
        <f>(S5-T5)^2</f>
        <v>8.4615237970126161E-9</v>
      </c>
    </row>
    <row r="6" spans="1:21" x14ac:dyDescent="0.2">
      <c r="A6" s="40">
        <v>30</v>
      </c>
      <c r="B6" s="40">
        <v>1.9949999999999999E-2</v>
      </c>
      <c r="C6" s="40">
        <v>5595</v>
      </c>
      <c r="D6" s="40">
        <v>77.77</v>
      </c>
      <c r="E6" s="40">
        <v>47000</v>
      </c>
      <c r="F6" s="40">
        <v>90.56</v>
      </c>
      <c r="G6" s="40">
        <f t="shared" si="1"/>
        <v>16579.481733272743</v>
      </c>
      <c r="H6" s="40">
        <f t="shared" si="6"/>
        <v>3.854419326224106</v>
      </c>
      <c r="I6" s="40">
        <f t="shared" si="2"/>
        <v>10998.038442765748</v>
      </c>
      <c r="J6" s="40">
        <f t="shared" si="3"/>
        <v>0.93255817467576518</v>
      </c>
      <c r="K6" s="40">
        <f t="shared" si="7"/>
        <v>7994.2206216681043</v>
      </c>
      <c r="L6" s="40">
        <f t="shared" si="8"/>
        <v>0.18388241101383879</v>
      </c>
      <c r="P6" s="40">
        <f t="shared" si="9"/>
        <v>1.9949999999999999E-2</v>
      </c>
      <c r="Q6" s="38" t="s">
        <v>50</v>
      </c>
      <c r="R6" s="41">
        <v>357066.95757133345</v>
      </c>
      <c r="S6" s="38" t="s">
        <v>51</v>
      </c>
      <c r="T6" s="42">
        <f>SUM(U3:U5)</f>
        <v>2.5777887378878408E-8</v>
      </c>
    </row>
    <row r="7" spans="1:21" x14ac:dyDescent="0.2">
      <c r="A7" s="40">
        <v>30</v>
      </c>
      <c r="B7" s="40">
        <v>2.512E-2</v>
      </c>
      <c r="C7" s="40">
        <v>6856</v>
      </c>
      <c r="D7" s="40">
        <v>77.39</v>
      </c>
      <c r="E7" s="40">
        <v>56690</v>
      </c>
      <c r="F7" s="40">
        <v>102.2</v>
      </c>
      <c r="G7" s="40">
        <f t="shared" si="1"/>
        <v>19777.157103934402</v>
      </c>
      <c r="H7" s="40">
        <f t="shared" si="6"/>
        <v>3.5519038103852867</v>
      </c>
      <c r="I7" s="40">
        <f t="shared" si="2"/>
        <v>13123.421293926034</v>
      </c>
      <c r="J7" s="40">
        <f t="shared" si="3"/>
        <v>0.83567259425853357</v>
      </c>
      <c r="K7" s="40">
        <f t="shared" si="7"/>
        <v>9536.0614826066358</v>
      </c>
      <c r="L7" s="40">
        <f t="shared" si="8"/>
        <v>0.15280863508204107</v>
      </c>
      <c r="M7" s="44"/>
      <c r="P7" s="40">
        <f t="shared" si="9"/>
        <v>2.512E-2</v>
      </c>
    </row>
    <row r="8" spans="1:21" x14ac:dyDescent="0.2">
      <c r="A8" s="40">
        <v>30</v>
      </c>
      <c r="B8" s="40">
        <v>3.1620000000000002E-2</v>
      </c>
      <c r="C8" s="40">
        <v>8385</v>
      </c>
      <c r="D8" s="40">
        <v>76.650000000000006</v>
      </c>
      <c r="E8" s="40">
        <v>67790</v>
      </c>
      <c r="F8" s="40">
        <v>105.2</v>
      </c>
      <c r="G8" s="40">
        <f t="shared" si="1"/>
        <v>23066.090141002256</v>
      </c>
      <c r="H8" s="40">
        <f t="shared" si="6"/>
        <v>3.0655646295754675</v>
      </c>
      <c r="I8" s="40">
        <f t="shared" si="2"/>
        <v>15079.067674901768</v>
      </c>
      <c r="J8" s="40">
        <f t="shared" si="3"/>
        <v>0.63734423726619116</v>
      </c>
      <c r="K8" s="40">
        <f t="shared" si="7"/>
        <v>11121.904558476013</v>
      </c>
      <c r="L8" s="40">
        <f t="shared" si="8"/>
        <v>0.10654011763498199</v>
      </c>
      <c r="M8" s="44"/>
      <c r="P8" s="40">
        <f t="shared" si="9"/>
        <v>3.1620000000000002E-2</v>
      </c>
    </row>
    <row r="9" spans="1:21" x14ac:dyDescent="0.2">
      <c r="A9" s="40">
        <v>30</v>
      </c>
      <c r="B9" s="40">
        <v>3.9809999999999998E-2</v>
      </c>
      <c r="C9" s="40">
        <v>10180</v>
      </c>
      <c r="D9" s="40">
        <v>76.239999999999995</v>
      </c>
      <c r="E9" s="40">
        <v>81060</v>
      </c>
      <c r="F9" s="40">
        <v>113.6</v>
      </c>
      <c r="G9" s="40">
        <f t="shared" si="1"/>
        <v>27116.599161273822</v>
      </c>
      <c r="H9" s="40">
        <f t="shared" si="6"/>
        <v>2.7679412148098579</v>
      </c>
      <c r="I9" s="40">
        <f t="shared" si="2"/>
        <v>17612.58553587005</v>
      </c>
      <c r="J9" s="40">
        <f t="shared" si="3"/>
        <v>0.5330700413000633</v>
      </c>
      <c r="K9" s="40">
        <f t="shared" si="7"/>
        <v>13074.960948237831</v>
      </c>
      <c r="L9" s="40">
        <f t="shared" si="8"/>
        <v>8.0870450668150892E-2</v>
      </c>
      <c r="M9" s="44"/>
      <c r="P9" s="40">
        <f t="shared" si="9"/>
        <v>3.9809999999999998E-2</v>
      </c>
    </row>
    <row r="10" spans="1:21" x14ac:dyDescent="0.2">
      <c r="A10" s="40">
        <v>30</v>
      </c>
      <c r="B10" s="40">
        <v>5.0119999999999998E-2</v>
      </c>
      <c r="C10" s="40">
        <v>12330</v>
      </c>
      <c r="D10" s="40">
        <v>76.239999999999995</v>
      </c>
      <c r="E10" s="40">
        <v>96650</v>
      </c>
      <c r="F10" s="40">
        <v>121.2</v>
      </c>
      <c r="G10" s="40">
        <f t="shared" si="1"/>
        <v>31738.421145323297</v>
      </c>
      <c r="H10" s="40">
        <f t="shared" si="6"/>
        <v>2.4777316112543897</v>
      </c>
      <c r="I10" s="40">
        <f t="shared" si="2"/>
        <v>20444.161582732369</v>
      </c>
      <c r="J10" s="40">
        <f t="shared" si="3"/>
        <v>0.43307304197221624</v>
      </c>
      <c r="K10" s="40">
        <f t="shared" si="7"/>
        <v>15303.490477023917</v>
      </c>
      <c r="L10" s="40">
        <f t="shared" si="8"/>
        <v>5.8157663555757647E-2</v>
      </c>
      <c r="P10" s="40">
        <f t="shared" si="9"/>
        <v>5.0119999999999998E-2</v>
      </c>
    </row>
    <row r="11" spans="1:21" x14ac:dyDescent="0.2">
      <c r="A11" s="40">
        <v>30</v>
      </c>
      <c r="B11" s="40">
        <v>6.3100000000000003E-2</v>
      </c>
      <c r="C11" s="40">
        <v>15000</v>
      </c>
      <c r="D11" s="40">
        <v>76.55</v>
      </c>
      <c r="E11" s="44">
        <v>115800</v>
      </c>
      <c r="F11" s="40">
        <v>132.9</v>
      </c>
      <c r="G11" s="40">
        <f t="shared" si="1"/>
        <v>37469.505621570774</v>
      </c>
      <c r="H11" s="40">
        <f t="shared" si="6"/>
        <v>2.2439052572346694</v>
      </c>
      <c r="I11" s="40">
        <f t="shared" si="2"/>
        <v>24040.032204623709</v>
      </c>
      <c r="J11" s="40">
        <f t="shared" si="3"/>
        <v>0.36320969893615018</v>
      </c>
      <c r="K11" s="40">
        <f t="shared" si="7"/>
        <v>18066.879251269744</v>
      </c>
      <c r="L11" s="40">
        <f t="shared" si="8"/>
        <v>4.1803325963861618E-2</v>
      </c>
      <c r="P11" s="40">
        <f t="shared" si="9"/>
        <v>6.3100000000000003E-2</v>
      </c>
    </row>
    <row r="12" spans="1:21" x14ac:dyDescent="0.2">
      <c r="A12" s="40">
        <v>30</v>
      </c>
      <c r="B12" s="40">
        <v>7.9430000000000001E-2</v>
      </c>
      <c r="C12" s="40">
        <v>18400</v>
      </c>
      <c r="D12" s="40">
        <v>76.319999999999993</v>
      </c>
      <c r="E12" s="44">
        <v>138200</v>
      </c>
      <c r="F12" s="40">
        <v>144.9</v>
      </c>
      <c r="G12" s="40">
        <f t="shared" si="1"/>
        <v>44048.869491220757</v>
      </c>
      <c r="H12" s="40">
        <f t="shared" si="6"/>
        <v>1.9431253136155335</v>
      </c>
      <c r="I12" s="40">
        <f t="shared" si="2"/>
        <v>28132.751796837078</v>
      </c>
      <c r="J12" s="40">
        <f t="shared" si="3"/>
        <v>0.27979223044315737</v>
      </c>
      <c r="K12" s="40">
        <f t="shared" si="7"/>
        <v>21239.287603375193</v>
      </c>
      <c r="L12" s="40">
        <f t="shared" si="8"/>
        <v>2.381130108305779E-2</v>
      </c>
      <c r="P12" s="40">
        <f t="shared" si="9"/>
        <v>7.9430000000000001E-2</v>
      </c>
    </row>
    <row r="13" spans="1:21" x14ac:dyDescent="0.2">
      <c r="A13" s="40">
        <v>30</v>
      </c>
      <c r="B13" s="40">
        <v>0.1</v>
      </c>
      <c r="C13" s="40">
        <v>22190</v>
      </c>
      <c r="D13" s="40">
        <v>75.08</v>
      </c>
      <c r="E13" s="44">
        <v>162300</v>
      </c>
      <c r="F13" s="40">
        <v>157</v>
      </c>
      <c r="G13" s="40">
        <f t="shared" si="1"/>
        <v>51040.553487138459</v>
      </c>
      <c r="H13" s="40">
        <f t="shared" si="6"/>
        <v>1.6904163873642319</v>
      </c>
      <c r="I13" s="40">
        <f t="shared" si="2"/>
        <v>32472.371205109153</v>
      </c>
      <c r="J13" s="40">
        <f t="shared" si="3"/>
        <v>0.21471972990780769</v>
      </c>
      <c r="K13" s="40">
        <f t="shared" si="7"/>
        <v>24610.506636608461</v>
      </c>
      <c r="L13" s="40">
        <f t="shared" si="8"/>
        <v>1.1898657153997778E-2</v>
      </c>
      <c r="P13" s="40">
        <f t="shared" si="9"/>
        <v>0.1</v>
      </c>
    </row>
    <row r="14" spans="1:21" x14ac:dyDescent="0.2">
      <c r="A14" s="40">
        <v>30</v>
      </c>
      <c r="B14" s="40">
        <v>0.12590000000000001</v>
      </c>
      <c r="C14" s="40">
        <v>26330</v>
      </c>
      <c r="D14" s="40">
        <v>74.91</v>
      </c>
      <c r="E14" s="44">
        <v>192900</v>
      </c>
      <c r="F14" s="40">
        <v>169.5</v>
      </c>
      <c r="G14" s="40">
        <f t="shared" si="1"/>
        <v>59699.652994812794</v>
      </c>
      <c r="H14" s="40">
        <f t="shared" si="6"/>
        <v>1.6062075494721</v>
      </c>
      <c r="I14" s="40">
        <f t="shared" si="2"/>
        <v>37760.13823085789</v>
      </c>
      <c r="J14" s="40">
        <f t="shared" si="3"/>
        <v>0.18845221526094585</v>
      </c>
      <c r="K14" s="40">
        <f t="shared" si="7"/>
        <v>28785.712651064576</v>
      </c>
      <c r="L14" s="40">
        <f t="shared" si="8"/>
        <v>8.698680446502946E-3</v>
      </c>
      <c r="P14" s="40">
        <f t="shared" si="9"/>
        <v>0.12590000000000001</v>
      </c>
    </row>
    <row r="15" spans="1:21" x14ac:dyDescent="0.2">
      <c r="A15" s="40">
        <v>30</v>
      </c>
      <c r="B15" s="40">
        <v>0.1585</v>
      </c>
      <c r="C15" s="40">
        <v>32320</v>
      </c>
      <c r="D15" s="40">
        <v>74.03</v>
      </c>
      <c r="E15" s="44">
        <v>228400</v>
      </c>
      <c r="F15" s="40">
        <v>184.9</v>
      </c>
      <c r="G15" s="40">
        <f t="shared" si="1"/>
        <v>69727.308484669935</v>
      </c>
      <c r="H15" s="40">
        <f t="shared" si="6"/>
        <v>1.3395848217117763</v>
      </c>
      <c r="I15" s="40">
        <f t="shared" si="2"/>
        <v>43943.878895165988</v>
      </c>
      <c r="J15" s="40">
        <f t="shared" si="3"/>
        <v>0.12934791986681499</v>
      </c>
      <c r="K15" s="40">
        <f t="shared" si="7"/>
        <v>33620.802890533443</v>
      </c>
      <c r="L15" s="40">
        <f t="shared" si="8"/>
        <v>1.6198704477695211E-3</v>
      </c>
      <c r="P15" s="40">
        <f t="shared" si="9"/>
        <v>0.1585</v>
      </c>
    </row>
    <row r="16" spans="1:21" x14ac:dyDescent="0.2">
      <c r="A16" s="40">
        <v>30</v>
      </c>
      <c r="B16" s="40">
        <v>0.19950000000000001</v>
      </c>
      <c r="C16" s="40">
        <v>38620</v>
      </c>
      <c r="D16" s="40">
        <v>73.11</v>
      </c>
      <c r="E16" s="44">
        <v>273500</v>
      </c>
      <c r="F16" s="40">
        <v>200.4</v>
      </c>
      <c r="G16" s="40">
        <f t="shared" si="1"/>
        <v>82119.707744122366</v>
      </c>
      <c r="H16" s="40">
        <f t="shared" si="6"/>
        <v>1.268668448999587</v>
      </c>
      <c r="I16" s="40">
        <f t="shared" si="2"/>
        <v>51444.402591729529</v>
      </c>
      <c r="J16" s="40">
        <f t="shared" si="3"/>
        <v>0.11026806346314437</v>
      </c>
      <c r="K16" s="40">
        <f t="shared" si="7"/>
        <v>39596.114743197955</v>
      </c>
      <c r="L16" s="40">
        <f t="shared" si="8"/>
        <v>6.3881808990198764E-4</v>
      </c>
      <c r="P16" s="40">
        <f t="shared" si="9"/>
        <v>0.19950000000000001</v>
      </c>
    </row>
    <row r="17" spans="1:16" x14ac:dyDescent="0.2">
      <c r="A17" s="40">
        <v>30</v>
      </c>
      <c r="B17" s="40">
        <v>0.25119999999999998</v>
      </c>
      <c r="C17" s="40">
        <v>47390</v>
      </c>
      <c r="D17" s="40">
        <v>72.27</v>
      </c>
      <c r="E17" s="44">
        <v>322600</v>
      </c>
      <c r="F17" s="40">
        <v>218.4</v>
      </c>
      <c r="G17" s="40">
        <f t="shared" si="1"/>
        <v>95593.656720255385</v>
      </c>
      <c r="H17" s="40">
        <f t="shared" si="6"/>
        <v>1.0346335391122981</v>
      </c>
      <c r="I17" s="40">
        <f t="shared" si="2"/>
        <v>59684.074908054477</v>
      </c>
      <c r="J17" s="40">
        <f t="shared" si="3"/>
        <v>6.7300500271084432E-2</v>
      </c>
      <c r="K17" s="40">
        <f t="shared" si="7"/>
        <v>46092.92341871532</v>
      </c>
      <c r="L17" s="40">
        <f t="shared" si="8"/>
        <v>7.4913108613011475E-4</v>
      </c>
      <c r="P17" s="40">
        <f t="shared" si="9"/>
        <v>0.25119999999999998</v>
      </c>
    </row>
    <row r="18" spans="1:16" x14ac:dyDescent="0.2">
      <c r="A18" s="40">
        <v>30</v>
      </c>
      <c r="B18" s="40">
        <v>0.31619999999999998</v>
      </c>
      <c r="C18" s="40">
        <v>56830</v>
      </c>
      <c r="D18" s="40">
        <v>72.48</v>
      </c>
      <c r="E18" s="44">
        <v>378100</v>
      </c>
      <c r="F18" s="40">
        <v>236</v>
      </c>
      <c r="G18" s="40">
        <f t="shared" si="1"/>
        <v>110532.73043035355</v>
      </c>
      <c r="H18" s="40">
        <f t="shared" si="6"/>
        <v>0.89297113865077438</v>
      </c>
      <c r="I18" s="40">
        <f t="shared" si="2"/>
        <v>68725.798871705541</v>
      </c>
      <c r="J18" s="40">
        <f t="shared" si="3"/>
        <v>4.3815917821925114E-2</v>
      </c>
      <c r="K18" s="40">
        <f t="shared" si="7"/>
        <v>53296.179409655815</v>
      </c>
      <c r="L18" s="40">
        <f t="shared" si="8"/>
        <v>3.8666394866452894E-3</v>
      </c>
      <c r="P18" s="40">
        <f t="shared" si="9"/>
        <v>0.31619999999999998</v>
      </c>
    </row>
    <row r="19" spans="1:16" x14ac:dyDescent="0.2">
      <c r="A19" s="40">
        <v>30</v>
      </c>
      <c r="B19" s="40">
        <v>0.39810000000000001</v>
      </c>
      <c r="C19" s="40">
        <v>68030</v>
      </c>
      <c r="D19" s="40">
        <v>71.94</v>
      </c>
      <c r="E19" s="44">
        <v>448900</v>
      </c>
      <c r="F19" s="40">
        <v>258.60000000000002</v>
      </c>
      <c r="G19" s="40">
        <f t="shared" si="1"/>
        <v>129487.9706445339</v>
      </c>
      <c r="H19" s="40">
        <f t="shared" si="6"/>
        <v>0.81612275959661595</v>
      </c>
      <c r="I19" s="40">
        <f t="shared" si="2"/>
        <v>80256.770701134476</v>
      </c>
      <c r="J19" s="40">
        <f t="shared" si="3"/>
        <v>3.2301492780327248E-2</v>
      </c>
      <c r="K19" s="40">
        <f t="shared" si="7"/>
        <v>62435.93266893705</v>
      </c>
      <c r="L19" s="40">
        <f t="shared" si="8"/>
        <v>6.7616772439016261E-3</v>
      </c>
      <c r="P19" s="40">
        <f t="shared" si="9"/>
        <v>0.39810000000000001</v>
      </c>
    </row>
    <row r="20" spans="1:16" x14ac:dyDescent="0.2">
      <c r="A20" s="40">
        <v>30</v>
      </c>
      <c r="B20" s="40">
        <v>0.50119999999999998</v>
      </c>
      <c r="C20" s="40">
        <v>81670</v>
      </c>
      <c r="D20" s="40">
        <v>71.45</v>
      </c>
      <c r="E20" s="44">
        <v>526300</v>
      </c>
      <c r="F20" s="40">
        <v>274.7</v>
      </c>
      <c r="G20" s="40">
        <f t="shared" si="1"/>
        <v>149338.20201378447</v>
      </c>
      <c r="H20" s="40">
        <f t="shared" si="6"/>
        <v>0.68650572473641513</v>
      </c>
      <c r="I20" s="40">
        <f t="shared" si="2"/>
        <v>91901.469509270828</v>
      </c>
      <c r="J20" s="40">
        <f t="shared" si="3"/>
        <v>1.5694624067386174E-2</v>
      </c>
      <c r="K20" s="40">
        <f t="shared" si="7"/>
        <v>72007.228775164855</v>
      </c>
      <c r="L20" s="40">
        <f t="shared" si="8"/>
        <v>1.3998396270719745E-2</v>
      </c>
      <c r="P20" s="40">
        <f t="shared" si="9"/>
        <v>0.50119999999999998</v>
      </c>
    </row>
    <row r="21" spans="1:16" x14ac:dyDescent="0.2">
      <c r="A21" s="40">
        <v>30</v>
      </c>
      <c r="B21" s="40">
        <v>0.63100000000000001</v>
      </c>
      <c r="C21" s="40">
        <v>97880</v>
      </c>
      <c r="D21" s="40">
        <v>71.069999999999993</v>
      </c>
      <c r="E21" s="44">
        <v>619200</v>
      </c>
      <c r="F21" s="40">
        <v>291.60000000000002</v>
      </c>
      <c r="G21" s="40">
        <f t="shared" si="1"/>
        <v>172712.47576939486</v>
      </c>
      <c r="H21" s="40">
        <f t="shared" si="6"/>
        <v>0.58451048515586723</v>
      </c>
      <c r="I21" s="40">
        <f t="shared" si="2"/>
        <v>105476.0444683456</v>
      </c>
      <c r="J21" s="40">
        <f t="shared" si="3"/>
        <v>6.0226423768990249E-3</v>
      </c>
      <c r="K21" s="40">
        <f t="shared" si="7"/>
        <v>83277.731935623364</v>
      </c>
      <c r="L21" s="40">
        <f t="shared" si="8"/>
        <v>2.2256286964054153E-2</v>
      </c>
      <c r="P21" s="40">
        <f t="shared" si="9"/>
        <v>0.63100000000000001</v>
      </c>
    </row>
    <row r="22" spans="1:16" x14ac:dyDescent="0.2">
      <c r="A22" s="40">
        <v>30</v>
      </c>
      <c r="B22" s="40">
        <v>0.79430000000000001</v>
      </c>
      <c r="C22" s="44">
        <v>115600</v>
      </c>
      <c r="D22" s="40">
        <v>69.91</v>
      </c>
      <c r="E22" s="44">
        <v>720800</v>
      </c>
      <c r="F22" s="40">
        <v>315.2</v>
      </c>
      <c r="G22" s="40">
        <f t="shared" si="1"/>
        <v>198583.586414972</v>
      </c>
      <c r="H22" s="40">
        <f t="shared" si="6"/>
        <v>0.51531019251828325</v>
      </c>
      <c r="I22" s="40">
        <f t="shared" si="2"/>
        <v>120870.6706934275</v>
      </c>
      <c r="J22" s="40">
        <f t="shared" si="3"/>
        <v>2.0788162227580124E-3</v>
      </c>
      <c r="K22" s="40">
        <f t="shared" si="7"/>
        <v>95752.148781432974</v>
      </c>
      <c r="L22" s="40">
        <f t="shared" si="8"/>
        <v>2.9478903359212997E-2</v>
      </c>
      <c r="P22" s="40">
        <f t="shared" si="9"/>
        <v>0.79430000000000001</v>
      </c>
    </row>
    <row r="23" spans="1:16" x14ac:dyDescent="0.2">
      <c r="A23" s="40">
        <v>30</v>
      </c>
      <c r="B23" s="40">
        <v>1</v>
      </c>
      <c r="C23" s="44">
        <v>138400</v>
      </c>
      <c r="D23" s="40">
        <v>69.319999999999993</v>
      </c>
      <c r="E23" s="44">
        <v>840200</v>
      </c>
      <c r="F23" s="40">
        <v>338.1</v>
      </c>
      <c r="G23" s="40">
        <f t="shared" si="1"/>
        <v>228293.26156596391</v>
      </c>
      <c r="H23" s="40">
        <f t="shared" si="6"/>
        <v>0.42187335417607108</v>
      </c>
      <c r="I23" s="40">
        <f t="shared" si="2"/>
        <v>138285.30687053598</v>
      </c>
      <c r="J23" s="40">
        <f t="shared" si="3"/>
        <v>6.8675625784415088E-7</v>
      </c>
      <c r="K23" s="40">
        <f t="shared" si="7"/>
        <v>110077.42755528526</v>
      </c>
      <c r="L23" s="40">
        <f t="shared" si="8"/>
        <v>4.1878701984598678E-2</v>
      </c>
      <c r="P23" s="40">
        <f t="shared" si="9"/>
        <v>1</v>
      </c>
    </row>
    <row r="24" spans="1:16" x14ac:dyDescent="0.2">
      <c r="A24" s="40">
        <v>30</v>
      </c>
      <c r="B24" s="40">
        <v>1.2589999999999999</v>
      </c>
      <c r="C24" s="44">
        <v>166000</v>
      </c>
      <c r="D24" s="40">
        <v>69.38</v>
      </c>
      <c r="E24" s="44">
        <v>986600</v>
      </c>
      <c r="F24" s="40">
        <v>365.4</v>
      </c>
      <c r="G24" s="40">
        <f t="shared" si="1"/>
        <v>264390.40073983575</v>
      </c>
      <c r="H24" s="40">
        <f t="shared" si="6"/>
        <v>0.35130900557938277</v>
      </c>
      <c r="I24" s="40">
        <f t="shared" si="2"/>
        <v>159456.81411217945</v>
      </c>
      <c r="J24" s="40">
        <f>(I24-C24)^2/C24^2</f>
        <v>1.5536827392427796E-3</v>
      </c>
      <c r="K24" s="40">
        <f t="shared" si="7"/>
        <v>127482.58526825946</v>
      </c>
      <c r="L24" s="40">
        <f t="shared" si="8"/>
        <v>5.3839136217771213E-2</v>
      </c>
      <c r="P24" s="40">
        <f t="shared" si="9"/>
        <v>1.2589999999999999</v>
      </c>
    </row>
    <row r="25" spans="1:16" x14ac:dyDescent="0.2">
      <c r="A25" s="40">
        <v>30</v>
      </c>
      <c r="B25" s="40">
        <v>1.585</v>
      </c>
      <c r="C25" s="44">
        <v>200100</v>
      </c>
      <c r="D25" s="40">
        <v>68.72</v>
      </c>
      <c r="E25" s="44">
        <v>1153000</v>
      </c>
      <c r="F25" s="40">
        <v>398.5</v>
      </c>
      <c r="G25" s="40">
        <f t="shared" si="1"/>
        <v>305442.27353729669</v>
      </c>
      <c r="H25" s="40">
        <f t="shared" si="6"/>
        <v>0.27714764791533864</v>
      </c>
      <c r="I25" s="40">
        <f t="shared" si="2"/>
        <v>183797.51510293983</v>
      </c>
      <c r="J25" s="40">
        <f t="shared" ref="J25:J78" si="10">(I25-C25)^2/C25^2</f>
        <v>6.6376360500128512E-3</v>
      </c>
      <c r="K25" s="40">
        <f t="shared" si="7"/>
        <v>147276.79436087247</v>
      </c>
      <c r="L25" s="40">
        <f t="shared" si="8"/>
        <v>6.9687571356589428E-2</v>
      </c>
      <c r="P25" s="40">
        <f t="shared" si="9"/>
        <v>1.585</v>
      </c>
    </row>
    <row r="26" spans="1:16" x14ac:dyDescent="0.2">
      <c r="A26" s="40">
        <v>30</v>
      </c>
      <c r="B26" s="40">
        <v>1.9950000000000001</v>
      </c>
      <c r="C26" s="44">
        <v>239400</v>
      </c>
      <c r="D26" s="40">
        <v>67.95</v>
      </c>
      <c r="E26" s="44">
        <v>1358000</v>
      </c>
      <c r="F26" s="40">
        <v>440</v>
      </c>
      <c r="G26" s="40">
        <f t="shared" si="1"/>
        <v>355897.75981979899</v>
      </c>
      <c r="H26" s="40">
        <f t="shared" si="6"/>
        <v>0.23680281257012573</v>
      </c>
      <c r="I26" s="40">
        <f t="shared" si="2"/>
        <v>213934.83498749812</v>
      </c>
      <c r="J26" s="40">
        <f t="shared" si="10"/>
        <v>1.1314743087074931E-2</v>
      </c>
      <c r="K26" s="40">
        <f t="shared" si="7"/>
        <v>171605.19589989044</v>
      </c>
      <c r="L26" s="40">
        <f t="shared" si="8"/>
        <v>8.0194489687254733E-2</v>
      </c>
      <c r="P26" s="40">
        <f t="shared" si="9"/>
        <v>1.9950000000000001</v>
      </c>
    </row>
    <row r="27" spans="1:16" x14ac:dyDescent="0.2">
      <c r="A27" s="40">
        <v>30</v>
      </c>
      <c r="B27" s="40">
        <v>2.512</v>
      </c>
      <c r="C27" s="44">
        <v>283800</v>
      </c>
      <c r="D27" s="40">
        <v>68.67</v>
      </c>
      <c r="E27" s="44">
        <v>1568000</v>
      </c>
      <c r="F27" s="40">
        <v>498.6</v>
      </c>
      <c r="G27" s="40">
        <f t="shared" si="1"/>
        <v>409650.75629189605</v>
      </c>
      <c r="H27" s="40">
        <f t="shared" si="6"/>
        <v>0.19664679713257027</v>
      </c>
      <c r="I27" s="40">
        <f t="shared" si="2"/>
        <v>247581.98070340039</v>
      </c>
      <c r="J27" s="40">
        <f t="shared" si="10"/>
        <v>1.6286381710919881E-2</v>
      </c>
      <c r="K27" s="40">
        <f t="shared" si="7"/>
        <v>197523.57620796221</v>
      </c>
      <c r="L27" s="40">
        <f t="shared" si="8"/>
        <v>9.2418621814080934E-2</v>
      </c>
      <c r="P27" s="40">
        <f t="shared" si="9"/>
        <v>2.512</v>
      </c>
    </row>
    <row r="28" spans="1:16" x14ac:dyDescent="0.2">
      <c r="A28" s="40">
        <v>30</v>
      </c>
      <c r="B28" s="40">
        <v>3.1619999999999999</v>
      </c>
      <c r="C28" s="44">
        <v>335000</v>
      </c>
      <c r="D28" s="40">
        <v>67.569999999999993</v>
      </c>
      <c r="E28" s="44">
        <v>1839000</v>
      </c>
      <c r="F28" s="40">
        <v>561.6</v>
      </c>
      <c r="G28" s="40">
        <f t="shared" si="1"/>
        <v>477224.38199635432</v>
      </c>
      <c r="H28" s="40">
        <f t="shared" si="6"/>
        <v>0.18024303706166109</v>
      </c>
      <c r="I28" s="40">
        <f t="shared" si="2"/>
        <v>289165.01936118206</v>
      </c>
      <c r="J28" s="40">
        <f t="shared" si="10"/>
        <v>1.8719941636541018E-2</v>
      </c>
      <c r="K28" s="40">
        <f t="shared" si="7"/>
        <v>230105.92593264426</v>
      </c>
      <c r="L28" s="40">
        <f t="shared" si="8"/>
        <v>9.8042029623060037E-2</v>
      </c>
      <c r="P28" s="40">
        <f>B28*$S$2</f>
        <v>3.1619999999999999</v>
      </c>
    </row>
    <row r="29" spans="1:16" x14ac:dyDescent="0.2">
      <c r="A29" s="40">
        <v>30</v>
      </c>
      <c r="B29" s="40">
        <v>3.9809999999999999</v>
      </c>
      <c r="C29" s="44">
        <v>394700</v>
      </c>
      <c r="D29" s="40">
        <v>66.62</v>
      </c>
      <c r="E29" s="44">
        <v>2108000</v>
      </c>
      <c r="F29" s="40">
        <v>649.1</v>
      </c>
      <c r="G29" s="40">
        <f t="shared" si="1"/>
        <v>547785.80453030928</v>
      </c>
      <c r="H29" s="40">
        <f t="shared" si="6"/>
        <v>0.15043039264870672</v>
      </c>
      <c r="I29" s="40">
        <f t="shared" si="2"/>
        <v>334940.29080845352</v>
      </c>
      <c r="J29" s="40">
        <f t="shared" si="10"/>
        <v>2.292359347019535E-2</v>
      </c>
      <c r="K29" s="40">
        <f t="shared" si="7"/>
        <v>264128.91821853357</v>
      </c>
      <c r="L29" s="40">
        <f t="shared" si="8"/>
        <v>0.10943588433225156</v>
      </c>
      <c r="P29" s="40">
        <f t="shared" si="9"/>
        <v>3.9809999999999999</v>
      </c>
    </row>
    <row r="30" spans="1:16" x14ac:dyDescent="0.2">
      <c r="A30" s="40">
        <v>30</v>
      </c>
      <c r="B30" s="40">
        <v>5.0119999999999996</v>
      </c>
      <c r="C30" s="44">
        <v>474600</v>
      </c>
      <c r="D30" s="40">
        <v>66.680000000000007</v>
      </c>
      <c r="E30" s="44">
        <v>2466000</v>
      </c>
      <c r="F30" s="40">
        <v>760.6</v>
      </c>
      <c r="G30" s="40">
        <f t="shared" si="1"/>
        <v>640993.48251707817</v>
      </c>
      <c r="H30" s="40">
        <f t="shared" si="6"/>
        <v>0.12291847258409991</v>
      </c>
      <c r="I30" s="40">
        <f t="shared" si="2"/>
        <v>395398.80495718529</v>
      </c>
      <c r="J30" s="40">
        <f t="shared" si="10"/>
        <v>2.7848897158145272E-2</v>
      </c>
      <c r="K30" s="40">
        <f t="shared" si="7"/>
        <v>309071.38104379008</v>
      </c>
      <c r="L30" s="40">
        <f t="shared" si="8"/>
        <v>0.12164400643969503</v>
      </c>
      <c r="P30" s="40">
        <f t="shared" si="9"/>
        <v>5.0119999999999996</v>
      </c>
    </row>
    <row r="31" spans="1:16" x14ac:dyDescent="0.2">
      <c r="A31" s="40">
        <v>30</v>
      </c>
      <c r="B31" s="40">
        <v>6.31</v>
      </c>
      <c r="C31" s="44">
        <v>562400</v>
      </c>
      <c r="D31" s="40">
        <v>66.180000000000007</v>
      </c>
      <c r="E31" s="44">
        <v>2846000</v>
      </c>
      <c r="F31" s="40">
        <v>902.9</v>
      </c>
      <c r="G31" s="40">
        <f t="shared" si="1"/>
        <v>743251.31906070048</v>
      </c>
      <c r="H31" s="40">
        <f t="shared" si="6"/>
        <v>0.10340766636052284</v>
      </c>
      <c r="I31" s="40">
        <f t="shared" si="2"/>
        <v>463948.17581957293</v>
      </c>
      <c r="J31" s="40">
        <f t="shared" si="10"/>
        <v>3.0644808435214541E-2</v>
      </c>
      <c r="K31" s="40">
        <f t="shared" si="7"/>
        <v>358377.60899322241</v>
      </c>
      <c r="L31" s="40">
        <f t="shared" si="8"/>
        <v>0.13160277342215804</v>
      </c>
      <c r="P31" s="40">
        <f t="shared" si="9"/>
        <v>6.31</v>
      </c>
    </row>
    <row r="32" spans="1:16" x14ac:dyDescent="0.2">
      <c r="A32" s="40">
        <v>30</v>
      </c>
      <c r="B32" s="40">
        <v>7.9429999999999996</v>
      </c>
      <c r="C32" s="44">
        <v>665900</v>
      </c>
      <c r="D32" s="40">
        <v>66.14</v>
      </c>
      <c r="E32" s="44">
        <v>3301000</v>
      </c>
      <c r="F32" s="40">
        <v>1072</v>
      </c>
      <c r="G32" s="40">
        <f t="shared" si="1"/>
        <v>865440.20672131574</v>
      </c>
      <c r="H32" s="40">
        <f t="shared" si="6"/>
        <v>8.9793067024191695E-2</v>
      </c>
      <c r="I32" s="40">
        <f t="shared" si="2"/>
        <v>546168.25854876579</v>
      </c>
      <c r="J32" s="40">
        <f t="shared" si="10"/>
        <v>3.23296176643353E-2</v>
      </c>
      <c r="K32" s="40">
        <f t="shared" si="7"/>
        <v>417294.10235470399</v>
      </c>
      <c r="L32" s="40">
        <f t="shared" si="8"/>
        <v>0.13938140066367671</v>
      </c>
      <c r="P32" s="40">
        <f t="shared" si="9"/>
        <v>7.9429999999999996</v>
      </c>
    </row>
    <row r="33" spans="1:16" x14ac:dyDescent="0.2">
      <c r="A33" s="40">
        <v>30</v>
      </c>
      <c r="B33" s="40">
        <v>10</v>
      </c>
      <c r="C33" s="44">
        <v>786500</v>
      </c>
      <c r="D33" s="40">
        <v>65.150000000000006</v>
      </c>
      <c r="E33" s="44">
        <v>3816000</v>
      </c>
      <c r="F33" s="40">
        <v>1313</v>
      </c>
      <c r="G33" s="40">
        <f t="shared" si="1"/>
        <v>1010146.6456685236</v>
      </c>
      <c r="H33" s="40">
        <f t="shared" si="6"/>
        <v>8.0858805953100271E-2</v>
      </c>
      <c r="I33" s="40">
        <f t="shared" si="2"/>
        <v>647368.3268239561</v>
      </c>
      <c r="J33" s="40">
        <f t="shared" si="10"/>
        <v>3.1293530457373285E-2</v>
      </c>
      <c r="K33" s="40">
        <f t="shared" si="7"/>
        <v>487068.00825420948</v>
      </c>
      <c r="L33" s="40">
        <f t="shared" si="8"/>
        <v>0.14494356681080189</v>
      </c>
      <c r="P33" s="40">
        <f t="shared" si="9"/>
        <v>10</v>
      </c>
    </row>
    <row r="34" spans="1:16" x14ac:dyDescent="0.2">
      <c r="A34" s="40">
        <v>30</v>
      </c>
      <c r="B34" s="40">
        <v>12.59</v>
      </c>
      <c r="C34" s="44">
        <v>928300</v>
      </c>
      <c r="D34" s="40">
        <v>64.599999999999994</v>
      </c>
      <c r="E34" s="44">
        <v>4406000</v>
      </c>
      <c r="F34" s="40">
        <v>1596</v>
      </c>
      <c r="G34" s="40">
        <f t="shared" si="1"/>
        <v>1176366.2565793004</v>
      </c>
      <c r="H34" s="40">
        <f t="shared" si="6"/>
        <v>7.1409942788333153E-2</v>
      </c>
      <c r="I34" s="40">
        <f t="shared" si="2"/>
        <v>764356.02258301072</v>
      </c>
      <c r="J34" s="40">
        <f t="shared" si="10"/>
        <v>3.1189918040563553E-2</v>
      </c>
      <c r="K34" s="40">
        <f t="shared" si="7"/>
        <v>567215.0395454152</v>
      </c>
      <c r="L34" s="40">
        <f t="shared" si="8"/>
        <v>0.15130110475143993</v>
      </c>
      <c r="P34" s="40">
        <f t="shared" si="9"/>
        <v>12.59</v>
      </c>
    </row>
    <row r="35" spans="1:16" x14ac:dyDescent="0.2">
      <c r="A35" s="40">
        <v>30</v>
      </c>
      <c r="B35" s="40">
        <v>15.85</v>
      </c>
      <c r="C35" s="44">
        <v>1093000</v>
      </c>
      <c r="D35" s="40">
        <v>64.040000000000006</v>
      </c>
      <c r="E35" s="44">
        <v>5080000</v>
      </c>
      <c r="F35" s="40">
        <v>1948</v>
      </c>
      <c r="G35" s="40">
        <f t="shared" si="1"/>
        <v>1369255.7887676423</v>
      </c>
      <c r="H35" s="40">
        <f t="shared" si="6"/>
        <v>6.3882580429592467E-2</v>
      </c>
      <c r="I35" s="40">
        <f t="shared" si="2"/>
        <v>902162.72403326444</v>
      </c>
      <c r="J35" s="40">
        <f t="shared" si="10"/>
        <v>3.0484992578074382E-2</v>
      </c>
      <c r="K35" s="40">
        <f t="shared" si="7"/>
        <v>660221.65463335114</v>
      </c>
      <c r="L35" s="40">
        <f t="shared" si="8"/>
        <v>0.156780021762287</v>
      </c>
      <c r="P35" s="40">
        <f t="shared" si="9"/>
        <v>15.85</v>
      </c>
    </row>
    <row r="36" spans="1:16" x14ac:dyDescent="0.2">
      <c r="A36" s="40">
        <v>30</v>
      </c>
      <c r="B36" s="40">
        <v>19.95</v>
      </c>
      <c r="C36" s="44">
        <v>1286000</v>
      </c>
      <c r="D36" s="40">
        <v>63.45</v>
      </c>
      <c r="E36" s="44">
        <v>5843000</v>
      </c>
      <c r="F36" s="40">
        <v>2381</v>
      </c>
      <c r="G36" s="40">
        <f t="shared" si="1"/>
        <v>1590949.7809439301</v>
      </c>
      <c r="H36" s="40">
        <f t="shared" si="6"/>
        <v>5.6230858520489209E-2</v>
      </c>
      <c r="I36" s="40">
        <f t="shared" si="2"/>
        <v>1062766.8392357619</v>
      </c>
      <c r="J36" s="40">
        <f t="shared" si="10"/>
        <v>3.0132521825419929E-2</v>
      </c>
      <c r="K36" s="40">
        <f t="shared" si="7"/>
        <v>767117.07588158653</v>
      </c>
      <c r="L36" s="40">
        <f t="shared" si="8"/>
        <v>0.16280090708991632</v>
      </c>
      <c r="P36" s="40">
        <f t="shared" si="9"/>
        <v>19.95</v>
      </c>
    </row>
    <row r="37" spans="1:16" x14ac:dyDescent="0.2">
      <c r="A37" s="40">
        <v>30</v>
      </c>
      <c r="B37" s="40">
        <v>25.12</v>
      </c>
      <c r="C37" s="44">
        <v>1509000</v>
      </c>
      <c r="D37" s="40">
        <v>62.84</v>
      </c>
      <c r="E37" s="44">
        <v>6667000</v>
      </c>
      <c r="F37" s="40">
        <v>2958</v>
      </c>
      <c r="G37" s="40">
        <f t="shared" si="1"/>
        <v>1841231.547919004</v>
      </c>
      <c r="H37" s="40">
        <f t="shared" si="6"/>
        <v>4.8473375094104001E-2</v>
      </c>
      <c r="I37" s="40">
        <f t="shared" si="2"/>
        <v>1249788.7917664435</v>
      </c>
      <c r="J37" s="40">
        <f t="shared" si="10"/>
        <v>2.9507272896265077E-2</v>
      </c>
      <c r="K37" s="40">
        <f t="shared" si="7"/>
        <v>887796.82299119164</v>
      </c>
      <c r="L37" s="40">
        <f t="shared" si="8"/>
        <v>0.16946844979420447</v>
      </c>
      <c r="P37" s="40">
        <f t="shared" si="9"/>
        <v>25.12</v>
      </c>
    </row>
    <row r="38" spans="1:16" x14ac:dyDescent="0.2">
      <c r="A38" s="40">
        <v>30</v>
      </c>
      <c r="B38" s="40">
        <v>31.62</v>
      </c>
      <c r="C38" s="44">
        <v>1766000</v>
      </c>
      <c r="D38" s="40">
        <v>62.66</v>
      </c>
      <c r="E38" s="44">
        <v>7598000</v>
      </c>
      <c r="F38" s="40">
        <v>3693</v>
      </c>
      <c r="G38" s="40">
        <f t="shared" si="1"/>
        <v>2130488.9807162229</v>
      </c>
      <c r="H38" s="40">
        <f t="shared" si="6"/>
        <v>4.2597823319153891E-2</v>
      </c>
      <c r="I38" s="40">
        <f t="shared" si="2"/>
        <v>1469474.6296470654</v>
      </c>
      <c r="J38" s="40">
        <f t="shared" si="10"/>
        <v>2.8193066486427602E-2</v>
      </c>
      <c r="K38" s="40">
        <f t="shared" si="7"/>
        <v>1027269.6829659198</v>
      </c>
      <c r="L38" s="40">
        <f t="shared" si="8"/>
        <v>0.17498081969390122</v>
      </c>
      <c r="P38" s="40">
        <f t="shared" si="9"/>
        <v>31.62</v>
      </c>
    </row>
    <row r="39" spans="1:16" x14ac:dyDescent="0.2">
      <c r="A39" s="40">
        <v>30</v>
      </c>
      <c r="B39" s="40">
        <v>39.81</v>
      </c>
      <c r="C39" s="44">
        <v>2070000</v>
      </c>
      <c r="D39" s="40">
        <v>61.56</v>
      </c>
      <c r="E39" s="44">
        <v>8787000</v>
      </c>
      <c r="F39" s="40">
        <v>4652</v>
      </c>
      <c r="G39" s="40">
        <f t="shared" si="1"/>
        <v>2499235.261571289</v>
      </c>
      <c r="H39" s="40">
        <f t="shared" si="6"/>
        <v>4.2998181935674791E-2</v>
      </c>
      <c r="I39" s="40">
        <f t="shared" si="2"/>
        <v>1750091.6911168925</v>
      </c>
      <c r="J39" s="40">
        <f t="shared" si="10"/>
        <v>2.3884180749247291E-2</v>
      </c>
      <c r="K39" s="40">
        <f t="shared" si="7"/>
        <v>1205070.121483793</v>
      </c>
      <c r="L39" s="40">
        <f t="shared" si="8"/>
        <v>0.17459070100820567</v>
      </c>
      <c r="P39" s="40">
        <f t="shared" si="9"/>
        <v>39.81</v>
      </c>
    </row>
    <row r="40" spans="1:16" x14ac:dyDescent="0.2">
      <c r="A40" s="40">
        <v>30</v>
      </c>
      <c r="B40" s="40">
        <v>50</v>
      </c>
      <c r="C40" s="44">
        <v>2342000</v>
      </c>
      <c r="D40" s="40">
        <v>59.6</v>
      </c>
      <c r="E40" s="44">
        <v>8799000</v>
      </c>
      <c r="F40" s="40">
        <v>5913</v>
      </c>
      <c r="G40" s="40">
        <f t="shared" si="1"/>
        <v>2604128.5041022087</v>
      </c>
      <c r="H40" s="40">
        <f t="shared" si="6"/>
        <v>1.2527220354201344E-2</v>
      </c>
      <c r="I40" s="40">
        <f t="shared" si="2"/>
        <v>1873767.4670531913</v>
      </c>
      <c r="J40" s="40">
        <f t="shared" si="10"/>
        <v>3.9971402712904648E-2</v>
      </c>
      <c r="K40" s="40">
        <f t="shared" si="7"/>
        <v>1255647.0777484439</v>
      </c>
      <c r="L40" s="40">
        <f t="shared" si="8"/>
        <v>0.21516324841594137</v>
      </c>
      <c r="P40" s="40">
        <f t="shared" si="9"/>
        <v>50</v>
      </c>
    </row>
    <row r="41" spans="1:16" x14ac:dyDescent="0.2">
      <c r="A41" s="40">
        <v>40</v>
      </c>
      <c r="B41" s="40">
        <v>0.01</v>
      </c>
      <c r="C41" s="40">
        <v>435.9</v>
      </c>
      <c r="D41" s="40">
        <v>82.17</v>
      </c>
      <c r="E41" s="40">
        <v>3603</v>
      </c>
      <c r="F41" s="40">
        <v>42.38</v>
      </c>
      <c r="G41" s="40">
        <f t="shared" si="1"/>
        <v>1718.2263589242189</v>
      </c>
      <c r="H41" s="40">
        <f t="shared" si="6"/>
        <v>8.654129725836631</v>
      </c>
      <c r="I41" s="40">
        <f t="shared" si="2"/>
        <v>1324.5150064503428</v>
      </c>
      <c r="J41" s="40">
        <f t="shared" si="10"/>
        <v>4.1557895641193836</v>
      </c>
      <c r="K41" s="40">
        <f t="shared" si="7"/>
        <v>828.48672908994956</v>
      </c>
      <c r="L41" s="40">
        <f t="shared" si="8"/>
        <v>0.81114312466640626</v>
      </c>
      <c r="P41" s="40">
        <f>B41*$S$3</f>
        <v>1.4000000000000002E-3</v>
      </c>
    </row>
    <row r="42" spans="1:16" x14ac:dyDescent="0.2">
      <c r="A42" s="40">
        <v>40</v>
      </c>
      <c r="B42" s="40">
        <v>1.259E-2</v>
      </c>
      <c r="C42" s="40">
        <v>538.70000000000005</v>
      </c>
      <c r="D42" s="40">
        <v>82.23</v>
      </c>
      <c r="E42" s="40">
        <v>4511</v>
      </c>
      <c r="F42" s="40">
        <v>38.68</v>
      </c>
      <c r="G42" s="40">
        <f t="shared" si="1"/>
        <v>2040.8375363243174</v>
      </c>
      <c r="H42" s="40">
        <f t="shared" si="6"/>
        <v>7.7754484470034528</v>
      </c>
      <c r="I42" s="40">
        <f t="shared" si="2"/>
        <v>1514.2085347197642</v>
      </c>
      <c r="J42" s="40">
        <f t="shared" si="10"/>
        <v>3.2792021925160779</v>
      </c>
      <c r="K42" s="40">
        <f t="shared" si="7"/>
        <v>984.04194900836023</v>
      </c>
      <c r="L42" s="40">
        <f t="shared" si="8"/>
        <v>0.68342877417999026</v>
      </c>
      <c r="P42" s="40">
        <f t="shared" ref="P42:P78" si="11">B42*$S$3</f>
        <v>1.7626000000000002E-3</v>
      </c>
    </row>
    <row r="43" spans="1:16" x14ac:dyDescent="0.2">
      <c r="A43" s="40">
        <v>40</v>
      </c>
      <c r="B43" s="40">
        <v>1.585E-2</v>
      </c>
      <c r="C43" s="40">
        <v>666.6</v>
      </c>
      <c r="D43" s="40">
        <v>82.2</v>
      </c>
      <c r="E43" s="40">
        <v>5593</v>
      </c>
      <c r="F43" s="40">
        <v>38.369999999999997</v>
      </c>
      <c r="G43" s="40">
        <f t="shared" si="1"/>
        <v>2438.0128068961963</v>
      </c>
      <c r="H43" s="40">
        <f t="shared" si="6"/>
        <v>7.061694766317002</v>
      </c>
      <c r="I43" s="40">
        <f t="shared" si="2"/>
        <v>1764.2720034191855</v>
      </c>
      <c r="J43" s="40">
        <f t="shared" si="10"/>
        <v>2.7115308900158421</v>
      </c>
      <c r="K43" s="40">
        <f t="shared" si="7"/>
        <v>1175.5501511043476</v>
      </c>
      <c r="L43" s="40">
        <f t="shared" si="8"/>
        <v>0.58293465779777398</v>
      </c>
      <c r="P43" s="40">
        <f t="shared" si="11"/>
        <v>2.2190000000000001E-3</v>
      </c>
    </row>
    <row r="44" spans="1:16" x14ac:dyDescent="0.2">
      <c r="A44" s="40">
        <v>40</v>
      </c>
      <c r="B44" s="40">
        <v>1.9949999999999999E-2</v>
      </c>
      <c r="C44" s="40">
        <v>825</v>
      </c>
      <c r="D44" s="40">
        <v>82.02</v>
      </c>
      <c r="E44" s="40">
        <v>6913</v>
      </c>
      <c r="F44" s="40">
        <v>37.94</v>
      </c>
      <c r="G44" s="40">
        <f t="shared" si="1"/>
        <v>2903.3876054453572</v>
      </c>
      <c r="H44" s="40">
        <f t="shared" si="6"/>
        <v>6.3466593769974438</v>
      </c>
      <c r="I44" s="40">
        <f t="shared" si="2"/>
        <v>2047.1714719032027</v>
      </c>
      <c r="J44" s="40">
        <f t="shared" si="10"/>
        <v>2.194605115495377</v>
      </c>
      <c r="K44" s="40">
        <f t="shared" si="7"/>
        <v>1399.942497693819</v>
      </c>
      <c r="L44" s="40">
        <f t="shared" si="8"/>
        <v>0.48566960610381199</v>
      </c>
      <c r="P44" s="40">
        <f t="shared" si="11"/>
        <v>2.7929999999999999E-3</v>
      </c>
    </row>
    <row r="45" spans="1:16" x14ac:dyDescent="0.2">
      <c r="A45" s="40">
        <v>40</v>
      </c>
      <c r="B45" s="40">
        <v>2.512E-2</v>
      </c>
      <c r="C45" s="40">
        <v>1019</v>
      </c>
      <c r="D45" s="40">
        <v>81.709999999999994</v>
      </c>
      <c r="E45" s="40">
        <v>8488</v>
      </c>
      <c r="F45" s="40">
        <v>38.81</v>
      </c>
      <c r="G45" s="40">
        <f t="shared" si="1"/>
        <v>3458.0272891397331</v>
      </c>
      <c r="H45" s="40">
        <f t="shared" si="6"/>
        <v>5.7290808468040639</v>
      </c>
      <c r="I45" s="40">
        <f t="shared" si="2"/>
        <v>2391.0439269696444</v>
      </c>
      <c r="J45" s="40">
        <f t="shared" si="10"/>
        <v>1.8129576684161703</v>
      </c>
      <c r="K45" s="40">
        <f t="shared" si="7"/>
        <v>1667.3761888258425</v>
      </c>
      <c r="L45" s="40">
        <f t="shared" si="8"/>
        <v>0.4048608164562465</v>
      </c>
      <c r="P45" s="40">
        <f t="shared" si="11"/>
        <v>3.5168000000000005E-3</v>
      </c>
    </row>
    <row r="46" spans="1:16" x14ac:dyDescent="0.2">
      <c r="A46" s="40">
        <v>40</v>
      </c>
      <c r="B46" s="40">
        <v>3.1620000000000002E-2</v>
      </c>
      <c r="C46" s="40">
        <v>1256</v>
      </c>
      <c r="D46" s="40">
        <v>81.47</v>
      </c>
      <c r="E46" s="40">
        <v>10350</v>
      </c>
      <c r="F46" s="40">
        <v>38.57</v>
      </c>
      <c r="G46" s="40">
        <f t="shared" si="1"/>
        <v>4075.290429919909</v>
      </c>
      <c r="H46" s="40">
        <f t="shared" si="6"/>
        <v>5.0384894723403999</v>
      </c>
      <c r="I46" s="40">
        <f t="shared" si="2"/>
        <v>2749.3473041774387</v>
      </c>
      <c r="J46" s="40">
        <f t="shared" si="10"/>
        <v>1.4136515242086543</v>
      </c>
      <c r="K46" s="40">
        <f t="shared" si="7"/>
        <v>1965.0053794366411</v>
      </c>
      <c r="L46" s="40">
        <f t="shared" si="8"/>
        <v>0.31865429890037084</v>
      </c>
      <c r="P46" s="40">
        <f t="shared" si="11"/>
        <v>4.4268000000000007E-3</v>
      </c>
    </row>
    <row r="47" spans="1:16" x14ac:dyDescent="0.2">
      <c r="A47" s="40">
        <v>40</v>
      </c>
      <c r="B47" s="40">
        <v>3.9809999999999998E-2</v>
      </c>
      <c r="C47" s="40">
        <v>1543</v>
      </c>
      <c r="D47" s="40">
        <v>81.27</v>
      </c>
      <c r="E47" s="40">
        <v>12630</v>
      </c>
      <c r="F47" s="40">
        <v>39.22</v>
      </c>
      <c r="G47" s="40">
        <f t="shared" si="1"/>
        <v>4824.1491178119004</v>
      </c>
      <c r="H47" s="40">
        <f t="shared" si="6"/>
        <v>4.5218909444982911</v>
      </c>
      <c r="I47" s="40">
        <f t="shared" si="2"/>
        <v>3187.9032229241475</v>
      </c>
      <c r="J47" s="40">
        <f t="shared" si="10"/>
        <v>1.1364461218608353</v>
      </c>
      <c r="K47" s="40">
        <f t="shared" si="7"/>
        <v>2326.086724545718</v>
      </c>
      <c r="L47" s="40">
        <f t="shared" si="8"/>
        <v>0.25756560712575266</v>
      </c>
      <c r="P47" s="40">
        <f t="shared" si="11"/>
        <v>5.5734000000000001E-3</v>
      </c>
    </row>
    <row r="48" spans="1:16" x14ac:dyDescent="0.2">
      <c r="A48" s="40">
        <v>40</v>
      </c>
      <c r="B48" s="40">
        <v>5.0119999999999998E-2</v>
      </c>
      <c r="C48" s="40">
        <v>1891</v>
      </c>
      <c r="D48" s="40">
        <v>81.430000000000007</v>
      </c>
      <c r="E48" s="40">
        <v>15410</v>
      </c>
      <c r="F48" s="40">
        <v>40.71</v>
      </c>
      <c r="G48" s="40">
        <f t="shared" si="1"/>
        <v>5729.5306804915181</v>
      </c>
      <c r="H48" s="40">
        <f t="shared" si="6"/>
        <v>4.1204720697010551</v>
      </c>
      <c r="I48" s="40">
        <f t="shared" si="2"/>
        <v>3723.1788537412399</v>
      </c>
      <c r="J48" s="40">
        <f t="shared" si="10"/>
        <v>0.93875589039360197</v>
      </c>
      <c r="K48" s="40">
        <f t="shared" si="7"/>
        <v>2762.6395719321472</v>
      </c>
      <c r="L48" s="40">
        <f t="shared" si="8"/>
        <v>0.21246667418688062</v>
      </c>
      <c r="M48" s="44"/>
      <c r="P48" s="40">
        <f t="shared" si="11"/>
        <v>7.0168000000000001E-3</v>
      </c>
    </row>
    <row r="49" spans="1:16" x14ac:dyDescent="0.2">
      <c r="A49" s="40">
        <v>40</v>
      </c>
      <c r="B49" s="40">
        <v>6.3100000000000003E-2</v>
      </c>
      <c r="C49" s="40">
        <v>2331</v>
      </c>
      <c r="D49" s="40">
        <v>82.06</v>
      </c>
      <c r="E49" s="40">
        <v>18840</v>
      </c>
      <c r="F49" s="40">
        <v>44.35</v>
      </c>
      <c r="G49" s="40">
        <f t="shared" si="1"/>
        <v>6871.4704954891204</v>
      </c>
      <c r="H49" s="40">
        <f t="shared" si="6"/>
        <v>3.794173346062963</v>
      </c>
      <c r="I49" s="40">
        <f t="shared" si="2"/>
        <v>4432.8376423691188</v>
      </c>
      <c r="J49" s="40">
        <f t="shared" si="10"/>
        <v>0.81304350404454395</v>
      </c>
      <c r="K49" s="40">
        <f t="shared" si="7"/>
        <v>3313.2550232847198</v>
      </c>
      <c r="L49" s="40">
        <f t="shared" si="8"/>
        <v>0.17756770021870838</v>
      </c>
      <c r="M49" s="44"/>
      <c r="P49" s="40">
        <f t="shared" si="11"/>
        <v>8.8340000000000016E-3</v>
      </c>
    </row>
    <row r="50" spans="1:16" x14ac:dyDescent="0.2">
      <c r="A50" s="40">
        <v>40</v>
      </c>
      <c r="B50" s="40">
        <v>7.9430000000000001E-2</v>
      </c>
      <c r="C50" s="40">
        <v>2905</v>
      </c>
      <c r="D50" s="40">
        <v>82.09</v>
      </c>
      <c r="E50" s="40">
        <v>22840</v>
      </c>
      <c r="F50" s="40">
        <v>43.62</v>
      </c>
      <c r="G50" s="40">
        <f t="shared" si="1"/>
        <v>8045.0304678997745</v>
      </c>
      <c r="H50" s="40">
        <f t="shared" si="6"/>
        <v>3.1306831311600543</v>
      </c>
      <c r="I50" s="40">
        <f t="shared" si="2"/>
        <v>5050.2684478682158</v>
      </c>
      <c r="J50" s="40">
        <f t="shared" si="10"/>
        <v>0.54534460004786145</v>
      </c>
      <c r="K50" s="40">
        <f t="shared" si="7"/>
        <v>3879.1169412348895</v>
      </c>
      <c r="L50" s="40">
        <f t="shared" si="8"/>
        <v>0.11244235148027375</v>
      </c>
      <c r="M50" s="44"/>
      <c r="P50" s="40">
        <f t="shared" si="11"/>
        <v>1.1120200000000002E-2</v>
      </c>
    </row>
    <row r="51" spans="1:16" x14ac:dyDescent="0.2">
      <c r="A51" s="40">
        <v>40</v>
      </c>
      <c r="B51" s="40">
        <v>0.1</v>
      </c>
      <c r="C51" s="40">
        <v>3553</v>
      </c>
      <c r="D51" s="40">
        <v>80.989999999999995</v>
      </c>
      <c r="E51" s="40">
        <v>27360</v>
      </c>
      <c r="F51" s="40">
        <v>49.26</v>
      </c>
      <c r="G51" s="40">
        <f t="shared" si="1"/>
        <v>9542.8730294345023</v>
      </c>
      <c r="H51" s="40">
        <f t="shared" si="6"/>
        <v>2.8421357538558181</v>
      </c>
      <c r="I51" s="40">
        <f t="shared" si="2"/>
        <v>6007.1190712271382</v>
      </c>
      <c r="J51" s="40">
        <f t="shared" si="10"/>
        <v>0.47709058460570436</v>
      </c>
      <c r="K51" s="40">
        <f t="shared" si="7"/>
        <v>4601.3399929604921</v>
      </c>
      <c r="L51" s="40">
        <f t="shared" si="8"/>
        <v>8.7059043814779247E-2</v>
      </c>
      <c r="M51" s="44"/>
      <c r="P51" s="40">
        <f t="shared" si="11"/>
        <v>1.4000000000000002E-2</v>
      </c>
    </row>
    <row r="52" spans="1:16" x14ac:dyDescent="0.2">
      <c r="A52" s="40">
        <v>40</v>
      </c>
      <c r="B52" s="40">
        <v>0.12590000000000001</v>
      </c>
      <c r="C52" s="40">
        <v>4285</v>
      </c>
      <c r="D52" s="40">
        <v>81.05</v>
      </c>
      <c r="E52" s="40">
        <v>33280</v>
      </c>
      <c r="F52" s="40">
        <v>51.72</v>
      </c>
      <c r="G52" s="40">
        <f t="shared" si="1"/>
        <v>11326.503165964556</v>
      </c>
      <c r="H52" s="40">
        <f t="shared" si="6"/>
        <v>2.7004062548271621</v>
      </c>
      <c r="I52" s="40">
        <f t="shared" si="2"/>
        <v>7029.0977956406132</v>
      </c>
      <c r="J52" s="40">
        <f t="shared" si="10"/>
        <v>0.41010731648022791</v>
      </c>
      <c r="K52" s="40">
        <f t="shared" si="7"/>
        <v>5461.3628240880744</v>
      </c>
      <c r="L52" s="40">
        <f t="shared" si="8"/>
        <v>7.5366948223578201E-2</v>
      </c>
      <c r="M52" s="44"/>
      <c r="P52" s="40">
        <f t="shared" si="11"/>
        <v>1.7626000000000003E-2</v>
      </c>
    </row>
    <row r="53" spans="1:16" x14ac:dyDescent="0.2">
      <c r="A53" s="40">
        <v>40</v>
      </c>
      <c r="B53" s="40">
        <v>0.1585</v>
      </c>
      <c r="C53" s="40">
        <v>5360</v>
      </c>
      <c r="D53" s="40">
        <v>80.08</v>
      </c>
      <c r="E53" s="40">
        <v>39940</v>
      </c>
      <c r="F53" s="40">
        <v>50.99</v>
      </c>
      <c r="G53" s="40">
        <f t="shared" si="1"/>
        <v>13154.900042265181</v>
      </c>
      <c r="H53" s="40">
        <f t="shared" si="6"/>
        <v>2.1149082016076002</v>
      </c>
      <c r="I53" s="40">
        <f t="shared" si="2"/>
        <v>7954.8711810960594</v>
      </c>
      <c r="J53" s="40">
        <f t="shared" si="10"/>
        <v>0.23437000328869384</v>
      </c>
      <c r="K53" s="40">
        <f t="shared" si="7"/>
        <v>6342.9710823114001</v>
      </c>
      <c r="L53" s="40">
        <f t="shared" si="8"/>
        <v>3.3631938789974287E-2</v>
      </c>
      <c r="M53" s="44"/>
      <c r="P53" s="40">
        <f t="shared" si="11"/>
        <v>2.2190000000000001E-2</v>
      </c>
    </row>
    <row r="54" spans="1:16" x14ac:dyDescent="0.2">
      <c r="A54" s="40">
        <v>40</v>
      </c>
      <c r="B54" s="40">
        <v>0.19950000000000001</v>
      </c>
      <c r="C54" s="40">
        <v>6523</v>
      </c>
      <c r="D54" s="40">
        <v>79.540000000000006</v>
      </c>
      <c r="E54" s="40">
        <v>48810</v>
      </c>
      <c r="F54" s="40">
        <v>54.77</v>
      </c>
      <c r="G54" s="40">
        <f t="shared" si="1"/>
        <v>15734.313408317217</v>
      </c>
      <c r="H54" s="40">
        <f t="shared" si="6"/>
        <v>1.9941065553568065</v>
      </c>
      <c r="I54" s="40">
        <f t="shared" si="2"/>
        <v>9418.6272738027965</v>
      </c>
      <c r="J54" s="40">
        <f t="shared" si="10"/>
        <v>0.19705640710595446</v>
      </c>
      <c r="K54" s="40">
        <f t="shared" si="7"/>
        <v>7586.7011249289126</v>
      </c>
      <c r="L54" s="40">
        <f t="shared" si="8"/>
        <v>2.6591600653794172E-2</v>
      </c>
      <c r="M54" s="44"/>
      <c r="P54" s="40">
        <f t="shared" si="11"/>
        <v>2.7930000000000003E-2</v>
      </c>
    </row>
    <row r="55" spans="1:16" x14ac:dyDescent="0.2">
      <c r="A55" s="40">
        <v>40</v>
      </c>
      <c r="B55" s="40">
        <v>0.25119999999999998</v>
      </c>
      <c r="C55" s="40">
        <v>8110</v>
      </c>
      <c r="D55" s="40">
        <v>78.86</v>
      </c>
      <c r="E55" s="40">
        <v>58680</v>
      </c>
      <c r="F55" s="40">
        <v>60.56</v>
      </c>
      <c r="G55" s="40">
        <f t="shared" si="1"/>
        <v>18654.032628028854</v>
      </c>
      <c r="H55" s="40">
        <f t="shared" si="6"/>
        <v>1.6903310683547743</v>
      </c>
      <c r="I55" s="40">
        <f t="shared" si="2"/>
        <v>11145.26470572671</v>
      </c>
      <c r="J55" s="40">
        <f t="shared" si="10"/>
        <v>0.1400720340969841</v>
      </c>
      <c r="K55" s="40">
        <f t="shared" si="7"/>
        <v>8994.5183276136959</v>
      </c>
      <c r="L55" s="40">
        <f t="shared" si="8"/>
        <v>1.1895205898618554E-2</v>
      </c>
      <c r="P55" s="40">
        <f t="shared" si="11"/>
        <v>3.5167999999999998E-2</v>
      </c>
    </row>
    <row r="56" spans="1:16" x14ac:dyDescent="0.2">
      <c r="A56" s="40">
        <v>40</v>
      </c>
      <c r="B56" s="40">
        <v>0.31619999999999998</v>
      </c>
      <c r="C56" s="40">
        <v>9838</v>
      </c>
      <c r="D56" s="40">
        <v>78.92</v>
      </c>
      <c r="E56" s="40">
        <v>69820</v>
      </c>
      <c r="F56" s="40">
        <v>66.12</v>
      </c>
      <c r="G56" s="40">
        <f t="shared" si="1"/>
        <v>21879.564727374673</v>
      </c>
      <c r="H56" s="40">
        <f t="shared" si="6"/>
        <v>1.4981393542201502</v>
      </c>
      <c r="I56" s="40">
        <f t="shared" si="2"/>
        <v>13028.986279303874</v>
      </c>
      <c r="J56" s="40">
        <f t="shared" si="10"/>
        <v>0.105204965229414</v>
      </c>
      <c r="K56" s="40">
        <f t="shared" si="7"/>
        <v>10549.791021855677</v>
      </c>
      <c r="L56" s="40">
        <f t="shared" si="8"/>
        <v>5.2346949096851933E-3</v>
      </c>
      <c r="P56" s="40">
        <f t="shared" si="11"/>
        <v>4.4268000000000002E-2</v>
      </c>
    </row>
    <row r="57" spans="1:16" x14ac:dyDescent="0.2">
      <c r="A57" s="40">
        <v>40</v>
      </c>
      <c r="B57" s="40">
        <v>0.39810000000000001</v>
      </c>
      <c r="C57" s="40">
        <v>12300</v>
      </c>
      <c r="D57" s="40">
        <v>77.84</v>
      </c>
      <c r="E57" s="40">
        <v>84280</v>
      </c>
      <c r="F57" s="40">
        <v>69.83</v>
      </c>
      <c r="G57" s="40">
        <f t="shared" si="1"/>
        <v>25829.189553024036</v>
      </c>
      <c r="H57" s="40">
        <f t="shared" si="6"/>
        <v>1.2098550463457911</v>
      </c>
      <c r="I57" s="40">
        <f t="shared" si="2"/>
        <v>15195.210158167032</v>
      </c>
      <c r="J57" s="40">
        <f t="shared" si="10"/>
        <v>5.5405128296341942E-2</v>
      </c>
      <c r="K57" s="40">
        <f t="shared" si="7"/>
        <v>12454.203520208595</v>
      </c>
      <c r="L57" s="40">
        <f t="shared" si="8"/>
        <v>1.571731485539208E-4</v>
      </c>
      <c r="M57" s="44"/>
      <c r="P57" s="40">
        <f t="shared" si="11"/>
        <v>5.5734000000000006E-2</v>
      </c>
    </row>
    <row r="58" spans="1:16" x14ac:dyDescent="0.2">
      <c r="A58" s="40">
        <v>40</v>
      </c>
      <c r="B58" s="40">
        <v>0.50119999999999998</v>
      </c>
      <c r="C58" s="40">
        <v>15020</v>
      </c>
      <c r="D58" s="40">
        <v>77.39</v>
      </c>
      <c r="E58" s="44">
        <v>100400</v>
      </c>
      <c r="F58" s="40">
        <v>75.87</v>
      </c>
      <c r="G58" s="40">
        <f t="shared" si="1"/>
        <v>30300.963714724025</v>
      </c>
      <c r="H58" s="40">
        <f t="shared" si="6"/>
        <v>1.0350507004895038</v>
      </c>
      <c r="I58" s="40">
        <f t="shared" si="2"/>
        <v>17745.657982908204</v>
      </c>
      <c r="J58" s="40">
        <f t="shared" si="10"/>
        <v>3.2930843384104014E-2</v>
      </c>
      <c r="K58" s="40">
        <f t="shared" si="7"/>
        <v>14610.383658648212</v>
      </c>
      <c r="L58" s="40">
        <f t="shared" si="8"/>
        <v>7.4372894331049247E-4</v>
      </c>
      <c r="P58" s="40">
        <f t="shared" si="11"/>
        <v>7.0168000000000008E-2</v>
      </c>
    </row>
    <row r="59" spans="1:16" x14ac:dyDescent="0.2">
      <c r="A59" s="40">
        <v>40</v>
      </c>
      <c r="B59" s="40">
        <v>0.63100000000000001</v>
      </c>
      <c r="C59" s="40">
        <v>17800</v>
      </c>
      <c r="D59" s="40">
        <v>78.16</v>
      </c>
      <c r="E59" s="44">
        <v>120700</v>
      </c>
      <c r="F59" s="40">
        <v>82.71</v>
      </c>
      <c r="G59" s="40">
        <f t="shared" si="1"/>
        <v>35838.437091095162</v>
      </c>
      <c r="H59" s="40">
        <f t="shared" si="6"/>
        <v>1.0269701195852723</v>
      </c>
      <c r="I59" s="40">
        <f t="shared" si="2"/>
        <v>20884.52921094912</v>
      </c>
      <c r="J59" s="40">
        <f t="shared" si="10"/>
        <v>3.0028785674783492E-2</v>
      </c>
      <c r="K59" s="40">
        <f t="shared" si="7"/>
        <v>17280.417895513681</v>
      </c>
      <c r="L59" s="40">
        <f t="shared" si="8"/>
        <v>8.5205644269167988E-4</v>
      </c>
      <c r="P59" s="40">
        <f t="shared" si="11"/>
        <v>8.8340000000000016E-2</v>
      </c>
    </row>
    <row r="60" spans="1:16" x14ac:dyDescent="0.2">
      <c r="A60" s="40">
        <v>40</v>
      </c>
      <c r="B60" s="40">
        <v>0.79430000000000001</v>
      </c>
      <c r="C60" s="40">
        <v>22000</v>
      </c>
      <c r="D60" s="40">
        <v>76.97</v>
      </c>
      <c r="E60" s="44">
        <v>143200</v>
      </c>
      <c r="F60" s="40">
        <v>94.86</v>
      </c>
      <c r="G60" s="40">
        <f t="shared" si="1"/>
        <v>42279.810783948917</v>
      </c>
      <c r="H60" s="40">
        <f t="shared" si="6"/>
        <v>0.84973290378671651</v>
      </c>
      <c r="I60" s="40">
        <f t="shared" si="2"/>
        <v>24813.227330206679</v>
      </c>
      <c r="J60" s="40">
        <f t="shared" si="10"/>
        <v>1.6351752089714459E-2</v>
      </c>
      <c r="K60" s="40">
        <f t="shared" si="7"/>
        <v>20386.290759074978</v>
      </c>
      <c r="L60" s="40">
        <f t="shared" si="8"/>
        <v>5.3802841203446482E-3</v>
      </c>
      <c r="P60" s="40">
        <f t="shared" si="11"/>
        <v>0.11120200000000001</v>
      </c>
    </row>
    <row r="61" spans="1:16" x14ac:dyDescent="0.2">
      <c r="A61" s="40">
        <v>40</v>
      </c>
      <c r="B61" s="40">
        <v>1</v>
      </c>
      <c r="C61" s="40">
        <v>26590</v>
      </c>
      <c r="D61" s="40">
        <v>77.06</v>
      </c>
      <c r="E61" s="44">
        <v>168900</v>
      </c>
      <c r="F61" s="40">
        <v>104.6</v>
      </c>
      <c r="G61" s="40">
        <f t="shared" si="1"/>
        <v>49311.323089709476</v>
      </c>
      <c r="H61" s="40">
        <f t="shared" si="6"/>
        <v>0.73018105354930729</v>
      </c>
      <c r="I61" s="40">
        <f t="shared" si="2"/>
        <v>28927.476712337069</v>
      </c>
      <c r="J61" s="40">
        <f t="shared" si="10"/>
        <v>7.7278362496739734E-3</v>
      </c>
      <c r="K61" s="40">
        <f t="shared" si="7"/>
        <v>23776.714029267769</v>
      </c>
      <c r="L61" s="40">
        <f t="shared" si="8"/>
        <v>1.1194149077128325E-2</v>
      </c>
      <c r="P61" s="40">
        <f t="shared" si="11"/>
        <v>0.14000000000000001</v>
      </c>
    </row>
    <row r="62" spans="1:16" x14ac:dyDescent="0.2">
      <c r="A62" s="40">
        <v>40</v>
      </c>
      <c r="B62" s="40">
        <v>1.2589999999999999</v>
      </c>
      <c r="C62" s="40">
        <v>32430</v>
      </c>
      <c r="D62" s="40">
        <v>76.260000000000005</v>
      </c>
      <c r="E62" s="44">
        <v>201300</v>
      </c>
      <c r="F62" s="40">
        <v>121.3</v>
      </c>
      <c r="G62" s="40">
        <f t="shared" si="1"/>
        <v>58503.243668928</v>
      </c>
      <c r="H62" s="40">
        <f t="shared" si="6"/>
        <v>0.64639238194981696</v>
      </c>
      <c r="I62" s="40">
        <f t="shared" si="2"/>
        <v>34602.434160944023</v>
      </c>
      <c r="J62" s="40">
        <f t="shared" si="10"/>
        <v>4.4874471761390125E-3</v>
      </c>
      <c r="K62" s="40">
        <f t="shared" si="7"/>
        <v>28208.833333676201</v>
      </c>
      <c r="L62" s="40">
        <f t="shared" si="8"/>
        <v>1.6942250649286866E-2</v>
      </c>
      <c r="P62" s="40">
        <f t="shared" si="11"/>
        <v>0.17626</v>
      </c>
    </row>
    <row r="63" spans="1:16" x14ac:dyDescent="0.2">
      <c r="A63" s="40">
        <v>40</v>
      </c>
      <c r="B63" s="40">
        <v>1.585</v>
      </c>
      <c r="C63" s="40">
        <v>39990</v>
      </c>
      <c r="D63" s="40">
        <v>74.78</v>
      </c>
      <c r="E63" s="44">
        <v>242500</v>
      </c>
      <c r="F63" s="40">
        <v>139</v>
      </c>
      <c r="G63" s="40">
        <f t="shared" si="1"/>
        <v>69892.233499957816</v>
      </c>
      <c r="H63" s="40">
        <f t="shared" si="6"/>
        <v>0.55911925486122682</v>
      </c>
      <c r="I63" s="40">
        <f t="shared" si="2"/>
        <v>41514.695161124757</v>
      </c>
      <c r="J63" s="40">
        <f t="shared" si="10"/>
        <v>1.4536613237813381E-3</v>
      </c>
      <c r="K63" s="40">
        <f t="shared" si="7"/>
        <v>33700.325699476161</v>
      </c>
      <c r="L63" s="40">
        <f t="shared" si="8"/>
        <v>2.4737368892529484E-2</v>
      </c>
      <c r="P63" s="40">
        <f t="shared" si="11"/>
        <v>0.22190000000000001</v>
      </c>
    </row>
    <row r="64" spans="1:16" x14ac:dyDescent="0.2">
      <c r="A64" s="40">
        <v>40</v>
      </c>
      <c r="B64" s="40">
        <v>1.9950000000000001</v>
      </c>
      <c r="C64" s="40">
        <v>48330</v>
      </c>
      <c r="D64" s="40">
        <v>74.72</v>
      </c>
      <c r="E64" s="44">
        <v>285600</v>
      </c>
      <c r="F64" s="40">
        <v>160</v>
      </c>
      <c r="G64" s="40">
        <f t="shared" si="1"/>
        <v>82000.877472936976</v>
      </c>
      <c r="H64" s="40">
        <f t="shared" si="6"/>
        <v>0.48537262498230671</v>
      </c>
      <c r="I64" s="40">
        <f t="shared" si="2"/>
        <v>49074.14631471422</v>
      </c>
      <c r="J64" s="40">
        <f t="shared" si="10"/>
        <v>2.3707353763979079E-4</v>
      </c>
      <c r="K64" s="40">
        <f t="shared" si="7"/>
        <v>39538.817692562036</v>
      </c>
      <c r="L64" s="40">
        <f t="shared" si="8"/>
        <v>3.3087273581362722E-2</v>
      </c>
      <c r="P64" s="40">
        <f t="shared" si="11"/>
        <v>0.27930000000000005</v>
      </c>
    </row>
    <row r="65" spans="1:16" x14ac:dyDescent="0.2">
      <c r="A65" s="40">
        <v>40</v>
      </c>
      <c r="B65" s="40">
        <v>2.512</v>
      </c>
      <c r="C65" s="40">
        <v>58240</v>
      </c>
      <c r="D65" s="40">
        <v>73.69</v>
      </c>
      <c r="E65" s="44">
        <v>340000</v>
      </c>
      <c r="F65" s="40">
        <v>180.9</v>
      </c>
      <c r="G65" s="40">
        <f t="shared" si="1"/>
        <v>96784.436388470916</v>
      </c>
      <c r="H65" s="40">
        <f t="shared" si="6"/>
        <v>0.43800661214090925</v>
      </c>
      <c r="I65" s="40">
        <f t="shared" si="2"/>
        <v>58074.420081576827</v>
      </c>
      <c r="J65" s="40">
        <f t="shared" si="10"/>
        <v>8.0830003196513221E-6</v>
      </c>
      <c r="K65" s="40">
        <f t="shared" si="7"/>
        <v>46667.088252855319</v>
      </c>
      <c r="L65" s="40">
        <f t="shared" si="8"/>
        <v>3.9485946246490267E-2</v>
      </c>
      <c r="P65" s="40">
        <f t="shared" si="11"/>
        <v>0.35168000000000005</v>
      </c>
    </row>
    <row r="66" spans="1:16" x14ac:dyDescent="0.2">
      <c r="A66" s="40">
        <v>40</v>
      </c>
      <c r="B66" s="40">
        <v>3.1619999999999999</v>
      </c>
      <c r="C66" s="40">
        <v>68940</v>
      </c>
      <c r="D66" s="40">
        <v>73.099999999999994</v>
      </c>
      <c r="E66" s="44">
        <v>404100</v>
      </c>
      <c r="F66" s="40">
        <v>209.2</v>
      </c>
      <c r="G66" s="40">
        <f t="shared" si="1"/>
        <v>114507.6025879951</v>
      </c>
      <c r="H66" s="40">
        <f t="shared" si="6"/>
        <v>0.43688768385720095</v>
      </c>
      <c r="I66" s="40">
        <f t="shared" si="2"/>
        <v>69175.925377853375</v>
      </c>
      <c r="J66" s="40">
        <f t="shared" si="10"/>
        <v>1.1711344609911184E-5</v>
      </c>
      <c r="K66" s="40">
        <f t="shared" si="7"/>
        <v>55212.765554043093</v>
      </c>
      <c r="L66" s="40">
        <f t="shared" si="8"/>
        <v>3.9648206248363745E-2</v>
      </c>
      <c r="P66" s="40">
        <f t="shared" si="11"/>
        <v>0.44268000000000002</v>
      </c>
    </row>
    <row r="67" spans="1:16" x14ac:dyDescent="0.2">
      <c r="A67" s="40">
        <v>40</v>
      </c>
      <c r="B67" s="40">
        <v>3.9809999999999999</v>
      </c>
      <c r="C67" s="40">
        <v>83910</v>
      </c>
      <c r="D67" s="40">
        <v>73.930000000000007</v>
      </c>
      <c r="E67" s="44">
        <v>471900</v>
      </c>
      <c r="F67" s="40">
        <v>241.1</v>
      </c>
      <c r="G67" s="40">
        <f t="shared" ref="G67:G130" si="12">10^(($N$2/($N$2+$O$2))*LOG(E67)+($O$2/($N$2+$O$2))*LOG(F67))</f>
        <v>133426.22010040996</v>
      </c>
      <c r="H67" s="40">
        <f t="shared" si="6"/>
        <v>0.34823107798464281</v>
      </c>
      <c r="I67" s="40">
        <f t="shared" ref="I67:I78" si="13">10^(10^(($N$2/($N$2+$O$2))*LOG(LOG(E67))+($O$2/($N$2+$O$2))*LOG(LOG(F67))))</f>
        <v>81240.039306185528</v>
      </c>
      <c r="J67" s="40">
        <f t="shared" si="10"/>
        <v>1.0124703027895379E-3</v>
      </c>
      <c r="K67" s="40">
        <f t="shared" si="7"/>
        <v>64334.860242182913</v>
      </c>
      <c r="L67" s="40">
        <f t="shared" si="8"/>
        <v>5.4422977768681088E-2</v>
      </c>
      <c r="P67" s="40">
        <f t="shared" si="11"/>
        <v>0.55734000000000006</v>
      </c>
    </row>
    <row r="68" spans="1:16" x14ac:dyDescent="0.2">
      <c r="A68" s="40">
        <v>40</v>
      </c>
      <c r="B68" s="40">
        <v>5.0119999999999996</v>
      </c>
      <c r="C68" s="44">
        <v>101400</v>
      </c>
      <c r="D68" s="40">
        <v>72.989999999999995</v>
      </c>
      <c r="E68" s="44">
        <v>565300</v>
      </c>
      <c r="F68" s="40">
        <v>281.8</v>
      </c>
      <c r="G68" s="40">
        <f t="shared" si="12"/>
        <v>159180.30017721673</v>
      </c>
      <c r="H68" s="40">
        <f t="shared" ref="H68:H131" si="14">(G68-C68)^2/C68^2</f>
        <v>0.3247010383787986</v>
      </c>
      <c r="I68" s="40">
        <f t="shared" si="13"/>
        <v>97616.945371991009</v>
      </c>
      <c r="J68" s="40">
        <f t="shared" si="10"/>
        <v>1.3919041037409451E-3</v>
      </c>
      <c r="K68" s="40">
        <f t="shared" ref="K68:K131" si="15">10^(($N$2/($N$2+$O$2))*LOG(E68)+($O$2/($N$2+$O$2))*LOG(F68)+($N$2/(($N$2+$O$2)^2)*$O$2*(-$M$2)))</f>
        <v>76752.847809847503</v>
      </c>
      <c r="L68" s="40">
        <f t="shared" ref="L68:L131" si="16">(K68-C68)^2/C68^2</f>
        <v>5.908232584882056E-2</v>
      </c>
      <c r="P68" s="40">
        <f t="shared" si="11"/>
        <v>0.70167999999999997</v>
      </c>
    </row>
    <row r="69" spans="1:16" x14ac:dyDescent="0.2">
      <c r="A69" s="40">
        <v>40</v>
      </c>
      <c r="B69" s="40">
        <v>6.31</v>
      </c>
      <c r="C69" s="44">
        <v>122000</v>
      </c>
      <c r="D69" s="40">
        <v>72.53</v>
      </c>
      <c r="E69" s="44">
        <v>665300</v>
      </c>
      <c r="F69" s="40">
        <v>332.8</v>
      </c>
      <c r="G69" s="40">
        <f t="shared" si="12"/>
        <v>187446.99784398032</v>
      </c>
      <c r="H69" s="40">
        <f t="shared" si="14"/>
        <v>0.28777946296627016</v>
      </c>
      <c r="I69" s="40">
        <f t="shared" si="13"/>
        <v>116165.88315749378</v>
      </c>
      <c r="J69" s="40">
        <f t="shared" si="10"/>
        <v>2.2868126398827436E-3</v>
      </c>
      <c r="K69" s="40">
        <f t="shared" si="15"/>
        <v>90382.358130463021</v>
      </c>
      <c r="L69" s="40">
        <f t="shared" si="16"/>
        <v>6.7164423366722514E-2</v>
      </c>
      <c r="P69" s="40">
        <f t="shared" si="11"/>
        <v>0.88340000000000007</v>
      </c>
    </row>
    <row r="70" spans="1:16" x14ac:dyDescent="0.2">
      <c r="A70" s="40">
        <v>40</v>
      </c>
      <c r="B70" s="40">
        <v>7.9429999999999996</v>
      </c>
      <c r="C70" s="44">
        <v>146700</v>
      </c>
      <c r="D70" s="40">
        <v>72.05</v>
      </c>
      <c r="E70" s="44">
        <v>782500</v>
      </c>
      <c r="F70" s="40">
        <v>393.2</v>
      </c>
      <c r="G70" s="40">
        <f t="shared" si="12"/>
        <v>220634.05151886799</v>
      </c>
      <c r="H70" s="40">
        <f t="shared" si="14"/>
        <v>0.25399711508188672</v>
      </c>
      <c r="I70" s="40">
        <f t="shared" si="13"/>
        <v>138135.41264191744</v>
      </c>
      <c r="J70" s="40">
        <f t="shared" si="10"/>
        <v>3.4084165020232698E-3</v>
      </c>
      <c r="K70" s="40">
        <f t="shared" si="15"/>
        <v>106384.34378528381</v>
      </c>
      <c r="L70" s="40">
        <f t="shared" si="16"/>
        <v>7.5524392161438678E-2</v>
      </c>
      <c r="P70" s="40">
        <f t="shared" si="11"/>
        <v>1.11202</v>
      </c>
    </row>
    <row r="71" spans="1:16" x14ac:dyDescent="0.2">
      <c r="A71" s="40">
        <v>40</v>
      </c>
      <c r="B71" s="40">
        <v>10</v>
      </c>
      <c r="C71" s="44">
        <v>176200</v>
      </c>
      <c r="D71" s="40">
        <v>71.58</v>
      </c>
      <c r="E71" s="44">
        <v>916000</v>
      </c>
      <c r="F71" s="40">
        <v>473.2</v>
      </c>
      <c r="G71" s="40">
        <f t="shared" si="12"/>
        <v>259469.91967560651</v>
      </c>
      <c r="H71" s="40">
        <f t="shared" si="14"/>
        <v>0.22333895682667512</v>
      </c>
      <c r="I71" s="40">
        <f t="shared" si="13"/>
        <v>164609.57394592289</v>
      </c>
      <c r="J71" s="40">
        <f t="shared" si="10"/>
        <v>4.3270009738646167E-3</v>
      </c>
      <c r="K71" s="40">
        <f t="shared" si="15"/>
        <v>125110.04963505903</v>
      </c>
      <c r="L71" s="40">
        <f t="shared" si="16"/>
        <v>8.407350499097907E-2</v>
      </c>
      <c r="P71" s="40">
        <f t="shared" si="11"/>
        <v>1.4000000000000001</v>
      </c>
    </row>
    <row r="72" spans="1:16" x14ac:dyDescent="0.2">
      <c r="A72" s="40">
        <v>40</v>
      </c>
      <c r="B72" s="40">
        <v>12.59</v>
      </c>
      <c r="C72" s="44">
        <v>211300</v>
      </c>
      <c r="D72" s="40">
        <v>71.099999999999994</v>
      </c>
      <c r="E72" s="44">
        <v>1079000</v>
      </c>
      <c r="F72" s="40">
        <v>560.79999999999995</v>
      </c>
      <c r="G72" s="40">
        <f t="shared" si="12"/>
        <v>305951.46568644012</v>
      </c>
      <c r="H72" s="40">
        <f t="shared" si="14"/>
        <v>0.20065763663453473</v>
      </c>
      <c r="I72" s="40">
        <f t="shared" si="13"/>
        <v>195975.85227651949</v>
      </c>
      <c r="J72" s="40">
        <f t="shared" si="10"/>
        <v>5.2596114928018176E-3</v>
      </c>
      <c r="K72" s="40">
        <f t="shared" si="15"/>
        <v>147522.31436231555</v>
      </c>
      <c r="L72" s="40">
        <f t="shared" si="16"/>
        <v>9.1104224771747469E-2</v>
      </c>
      <c r="P72" s="40">
        <f t="shared" si="11"/>
        <v>1.7626000000000002</v>
      </c>
    </row>
    <row r="73" spans="1:16" x14ac:dyDescent="0.2">
      <c r="A73" s="40">
        <v>40</v>
      </c>
      <c r="B73" s="40">
        <v>15.85</v>
      </c>
      <c r="C73" s="44">
        <v>253200</v>
      </c>
      <c r="D73" s="40">
        <v>70.62</v>
      </c>
      <c r="E73" s="44">
        <v>1262000</v>
      </c>
      <c r="F73" s="40">
        <v>692.5</v>
      </c>
      <c r="G73" s="40">
        <f t="shared" si="12"/>
        <v>361093.29593287728</v>
      </c>
      <c r="H73" s="40">
        <f t="shared" si="14"/>
        <v>0.18157728480285573</v>
      </c>
      <c r="I73" s="40">
        <f t="shared" si="13"/>
        <v>235050.13010298141</v>
      </c>
      <c r="J73" s="40">
        <f t="shared" si="10"/>
        <v>5.1383020447077063E-3</v>
      </c>
      <c r="K73" s="40">
        <f t="shared" si="15"/>
        <v>174110.35635086149</v>
      </c>
      <c r="L73" s="40">
        <f t="shared" si="16"/>
        <v>9.7568995725920149E-2</v>
      </c>
      <c r="P73" s="40">
        <f t="shared" si="11"/>
        <v>2.2190000000000003</v>
      </c>
    </row>
    <row r="74" spans="1:16" x14ac:dyDescent="0.2">
      <c r="A74" s="40">
        <v>40</v>
      </c>
      <c r="B74" s="40">
        <v>19.95</v>
      </c>
      <c r="C74" s="44">
        <v>303000</v>
      </c>
      <c r="D74" s="40">
        <v>70.12</v>
      </c>
      <c r="E74" s="44">
        <v>1477000</v>
      </c>
      <c r="F74" s="40">
        <v>855.3</v>
      </c>
      <c r="G74" s="40">
        <f t="shared" si="12"/>
        <v>426419.27237603528</v>
      </c>
      <c r="H74" s="40">
        <f t="shared" si="14"/>
        <v>0.16591311084784702</v>
      </c>
      <c r="I74" s="40">
        <f t="shared" si="13"/>
        <v>281852.2476243375</v>
      </c>
      <c r="J74" s="40">
        <f t="shared" si="10"/>
        <v>4.8712809260784782E-3</v>
      </c>
      <c r="K74" s="40">
        <f t="shared" si="15"/>
        <v>205608.9445705681</v>
      </c>
      <c r="L74" s="40">
        <f t="shared" si="16"/>
        <v>0.10331250397737342</v>
      </c>
      <c r="P74" s="40">
        <f t="shared" si="11"/>
        <v>2.7930000000000001</v>
      </c>
    </row>
    <row r="75" spans="1:16" x14ac:dyDescent="0.2">
      <c r="A75" s="40">
        <v>40</v>
      </c>
      <c r="B75" s="40">
        <v>25.12</v>
      </c>
      <c r="C75" s="44">
        <v>362400</v>
      </c>
      <c r="D75" s="40">
        <v>69.61</v>
      </c>
      <c r="E75" s="44">
        <v>1725000</v>
      </c>
      <c r="F75" s="40">
        <v>1104</v>
      </c>
      <c r="G75" s="40">
        <f t="shared" si="12"/>
        <v>506390.74732961389</v>
      </c>
      <c r="H75" s="40">
        <f t="shared" si="14"/>
        <v>0.15786752253602357</v>
      </c>
      <c r="I75" s="40">
        <f t="shared" si="13"/>
        <v>341758.60870393732</v>
      </c>
      <c r="J75" s="40">
        <f t="shared" si="10"/>
        <v>3.2441546989682777E-3</v>
      </c>
      <c r="K75" s="40">
        <f t="shared" si="15"/>
        <v>244169.23399964644</v>
      </c>
      <c r="L75" s="40">
        <f t="shared" si="16"/>
        <v>0.10643504022903448</v>
      </c>
      <c r="P75" s="40">
        <f t="shared" si="11"/>
        <v>3.5168000000000004</v>
      </c>
    </row>
    <row r="76" spans="1:16" x14ac:dyDescent="0.2">
      <c r="A76" s="40">
        <v>40</v>
      </c>
      <c r="B76" s="40">
        <v>31.62</v>
      </c>
      <c r="C76" s="44">
        <v>432500</v>
      </c>
      <c r="D76" s="40">
        <v>69.180000000000007</v>
      </c>
      <c r="E76" s="44">
        <v>2008000</v>
      </c>
      <c r="F76" s="40">
        <v>1460</v>
      </c>
      <c r="G76" s="40">
        <f t="shared" si="12"/>
        <v>602136.88707600674</v>
      </c>
      <c r="H76" s="40">
        <f t="shared" si="14"/>
        <v>0.15383967901012588</v>
      </c>
      <c r="I76" s="40">
        <f t="shared" si="13"/>
        <v>415881.372614361</v>
      </c>
      <c r="J76" s="40">
        <f t="shared" si="10"/>
        <v>1.4764477326082964E-3</v>
      </c>
      <c r="K76" s="40">
        <f t="shared" si="15"/>
        <v>290335.68100441905</v>
      </c>
      <c r="L76" s="40">
        <f t="shared" si="16"/>
        <v>0.10804607488644351</v>
      </c>
      <c r="P76" s="40">
        <f t="shared" si="11"/>
        <v>4.426800000000001</v>
      </c>
    </row>
    <row r="77" spans="1:16" x14ac:dyDescent="0.2">
      <c r="A77" s="40">
        <v>40</v>
      </c>
      <c r="B77" s="40">
        <v>39.81</v>
      </c>
      <c r="C77" s="44">
        <v>516300</v>
      </c>
      <c r="D77" s="40">
        <v>68.540000000000006</v>
      </c>
      <c r="E77" s="44">
        <v>2351000</v>
      </c>
      <c r="F77" s="40">
        <v>1981</v>
      </c>
      <c r="G77" s="40">
        <f t="shared" si="12"/>
        <v>722533.41525340476</v>
      </c>
      <c r="H77" s="40">
        <f t="shared" si="14"/>
        <v>0.15955624884464045</v>
      </c>
      <c r="I77" s="40">
        <f t="shared" si="13"/>
        <v>511340.19424129644</v>
      </c>
      <c r="J77" s="40">
        <f t="shared" si="10"/>
        <v>9.2283718748909426E-5</v>
      </c>
      <c r="K77" s="40">
        <f t="shared" si="15"/>
        <v>348387.94245728746</v>
      </c>
      <c r="L77" s="40">
        <f t="shared" si="16"/>
        <v>0.10576927236294816</v>
      </c>
      <c r="P77" s="40">
        <f t="shared" si="11"/>
        <v>5.5734000000000012</v>
      </c>
    </row>
    <row r="78" spans="1:16" x14ac:dyDescent="0.2">
      <c r="A78" s="40">
        <v>40</v>
      </c>
      <c r="B78" s="40">
        <v>50</v>
      </c>
      <c r="C78" s="44">
        <v>611000</v>
      </c>
      <c r="D78" s="40">
        <v>67.5</v>
      </c>
      <c r="E78" s="44">
        <v>2650000</v>
      </c>
      <c r="F78" s="40">
        <v>2828</v>
      </c>
      <c r="G78" s="40">
        <f t="shared" si="12"/>
        <v>847132.73177311756</v>
      </c>
      <c r="H78" s="40">
        <f t="shared" si="14"/>
        <v>0.14935850652557739</v>
      </c>
      <c r="I78" s="40">
        <f t="shared" si="13"/>
        <v>618828.5704948809</v>
      </c>
      <c r="J78" s="40">
        <f t="shared" si="10"/>
        <v>1.6416573402867714E-4</v>
      </c>
      <c r="K78" s="40">
        <f t="shared" si="15"/>
        <v>408466.68566484179</v>
      </c>
      <c r="L78" s="40">
        <f t="shared" si="16"/>
        <v>0.10987794261663288</v>
      </c>
      <c r="P78" s="40">
        <f t="shared" si="11"/>
        <v>7.0000000000000009</v>
      </c>
    </row>
    <row r="79" spans="1:16" x14ac:dyDescent="0.2">
      <c r="A79" s="40">
        <v>50</v>
      </c>
      <c r="B79" s="40">
        <v>0.01</v>
      </c>
      <c r="C79" s="40">
        <v>68.650000000000006</v>
      </c>
      <c r="D79" s="40">
        <v>87.11</v>
      </c>
      <c r="E79" s="40">
        <v>520.29999999999995</v>
      </c>
      <c r="F79" s="40">
        <v>0.20399999999999999</v>
      </c>
      <c r="G79" s="40">
        <f t="shared" si="12"/>
        <v>140.76128283672264</v>
      </c>
      <c r="H79" s="40">
        <f t="shared" si="14"/>
        <v>1.1033806412946399</v>
      </c>
      <c r="K79" s="40">
        <f t="shared" si="15"/>
        <v>67.871648106316243</v>
      </c>
      <c r="L79" s="40">
        <f t="shared" si="16"/>
        <v>1.2854964735062665E-4</v>
      </c>
      <c r="P79" s="40">
        <f>B79*$S$4</f>
        <v>2.1999999999999998E-4</v>
      </c>
    </row>
    <row r="80" spans="1:16" x14ac:dyDescent="0.2">
      <c r="A80" s="40">
        <v>50</v>
      </c>
      <c r="B80" s="40">
        <v>1.259E-2</v>
      </c>
      <c r="C80" s="40">
        <v>86.78</v>
      </c>
      <c r="D80" s="40">
        <v>86.98</v>
      </c>
      <c r="E80" s="40">
        <v>652.79999999999995</v>
      </c>
      <c r="F80" s="40">
        <v>0.25240000000000001</v>
      </c>
      <c r="G80" s="40">
        <f t="shared" si="12"/>
        <v>176.19693382135299</v>
      </c>
      <c r="H80" s="40">
        <f t="shared" si="14"/>
        <v>1.0616961814961963</v>
      </c>
      <c r="K80" s="40">
        <f t="shared" si="15"/>
        <v>84.957852391885737</v>
      </c>
      <c r="L80" s="40">
        <f t="shared" si="16"/>
        <v>4.4088753356915522E-4</v>
      </c>
      <c r="P80" s="40">
        <f t="shared" ref="P80:P116" si="17">B80*$S$4</f>
        <v>2.7698000000000002E-4</v>
      </c>
    </row>
    <row r="81" spans="1:16" x14ac:dyDescent="0.2">
      <c r="A81" s="40">
        <v>50</v>
      </c>
      <c r="B81" s="40">
        <v>1.585E-2</v>
      </c>
      <c r="C81" s="40">
        <v>108.9</v>
      </c>
      <c r="D81" s="40">
        <v>86.8</v>
      </c>
      <c r="E81" s="40">
        <v>817.9</v>
      </c>
      <c r="F81" s="40">
        <v>0.14380000000000001</v>
      </c>
      <c r="G81" s="40">
        <f t="shared" si="12"/>
        <v>193.58720720415099</v>
      </c>
      <c r="H81" s="40">
        <f t="shared" si="14"/>
        <v>0.60475554982488722</v>
      </c>
      <c r="K81" s="40">
        <f t="shared" si="15"/>
        <v>93.343016918121421</v>
      </c>
      <c r="L81" s="40">
        <f t="shared" si="16"/>
        <v>2.0407744074846173E-2</v>
      </c>
      <c r="P81" s="40">
        <f t="shared" si="17"/>
        <v>3.4869999999999996E-4</v>
      </c>
    </row>
    <row r="82" spans="1:16" x14ac:dyDescent="0.2">
      <c r="A82" s="40">
        <v>50</v>
      </c>
      <c r="B82" s="40">
        <v>1.9949999999999999E-2</v>
      </c>
      <c r="C82" s="40">
        <v>136.6</v>
      </c>
      <c r="D82" s="40">
        <v>86.57</v>
      </c>
      <c r="E82" s="40">
        <v>1022</v>
      </c>
      <c r="F82" s="40">
        <v>0.2195</v>
      </c>
      <c r="G82" s="40">
        <f t="shared" si="12"/>
        <v>250.10065776594504</v>
      </c>
      <c r="H82" s="40">
        <f t="shared" si="14"/>
        <v>0.69039137650095628</v>
      </c>
      <c r="K82" s="40">
        <f t="shared" si="15"/>
        <v>120.59242067819513</v>
      </c>
      <c r="L82" s="40">
        <f t="shared" si="16"/>
        <v>1.3732510077615702E-2</v>
      </c>
      <c r="P82" s="40">
        <f t="shared" si="17"/>
        <v>4.3889999999999993E-4</v>
      </c>
    </row>
    <row r="83" spans="1:16" x14ac:dyDescent="0.2">
      <c r="A83" s="40">
        <v>50</v>
      </c>
      <c r="B83" s="40">
        <v>2.512E-2</v>
      </c>
      <c r="C83" s="40">
        <v>171.1</v>
      </c>
      <c r="D83" s="40">
        <v>86.32</v>
      </c>
      <c r="E83" s="40">
        <v>1274</v>
      </c>
      <c r="F83" s="40">
        <v>0.32079999999999997</v>
      </c>
      <c r="G83" s="40">
        <f t="shared" si="12"/>
        <v>320.14514239460084</v>
      </c>
      <c r="H83" s="40">
        <f t="shared" si="14"/>
        <v>0.75881452161835361</v>
      </c>
      <c r="K83" s="40">
        <f t="shared" si="15"/>
        <v>154.36615814845456</v>
      </c>
      <c r="L83" s="40">
        <f t="shared" si="16"/>
        <v>9.5651393487026573E-3</v>
      </c>
      <c r="M83" s="44"/>
      <c r="P83" s="40">
        <f t="shared" si="17"/>
        <v>5.5263999999999997E-4</v>
      </c>
    </row>
    <row r="84" spans="1:16" x14ac:dyDescent="0.2">
      <c r="A84" s="40">
        <v>50</v>
      </c>
      <c r="B84" s="40">
        <v>3.1620000000000002E-2</v>
      </c>
      <c r="C84" s="40">
        <v>213.6</v>
      </c>
      <c r="D84" s="40">
        <v>86.05</v>
      </c>
      <c r="E84" s="40">
        <v>1582</v>
      </c>
      <c r="F84" s="40">
        <v>0.39140000000000003</v>
      </c>
      <c r="G84" s="40">
        <f t="shared" si="12"/>
        <v>396.37738621551847</v>
      </c>
      <c r="H84" s="40">
        <f t="shared" si="14"/>
        <v>0.73222141809607733</v>
      </c>
      <c r="K84" s="40">
        <f t="shared" si="15"/>
        <v>191.12348177252147</v>
      </c>
      <c r="L84" s="40">
        <f t="shared" si="16"/>
        <v>1.1072752099512509E-2</v>
      </c>
      <c r="M84" s="44"/>
      <c r="P84" s="40">
        <f t="shared" si="17"/>
        <v>6.9563999999999997E-4</v>
      </c>
    </row>
    <row r="85" spans="1:16" x14ac:dyDescent="0.2">
      <c r="A85" s="40">
        <v>50</v>
      </c>
      <c r="B85" s="40">
        <v>3.9809999999999998E-2</v>
      </c>
      <c r="C85" s="40">
        <v>265.7</v>
      </c>
      <c r="D85" s="40">
        <v>85.87</v>
      </c>
      <c r="E85" s="40">
        <v>1961</v>
      </c>
      <c r="F85" s="40">
        <v>0.40039999999999998</v>
      </c>
      <c r="G85" s="40">
        <f t="shared" si="12"/>
        <v>475.86124830145872</v>
      </c>
      <c r="H85" s="40">
        <f t="shared" si="14"/>
        <v>0.62563663275082648</v>
      </c>
      <c r="K85" s="40">
        <f t="shared" si="15"/>
        <v>229.44865620195279</v>
      </c>
      <c r="L85" s="40">
        <f t="shared" si="16"/>
        <v>1.8615088755322192E-2</v>
      </c>
      <c r="M85" s="44"/>
      <c r="P85" s="40">
        <f t="shared" si="17"/>
        <v>8.7581999999999992E-4</v>
      </c>
    </row>
    <row r="86" spans="1:16" x14ac:dyDescent="0.2">
      <c r="A86" s="40">
        <v>50</v>
      </c>
      <c r="B86" s="40">
        <v>5.0119999999999998E-2</v>
      </c>
      <c r="C86" s="40">
        <v>330.2</v>
      </c>
      <c r="D86" s="40">
        <v>85.96</v>
      </c>
      <c r="E86" s="40">
        <v>2433</v>
      </c>
      <c r="F86" s="40">
        <v>0.5948</v>
      </c>
      <c r="G86" s="40">
        <f t="shared" si="12"/>
        <v>608.38745565248576</v>
      </c>
      <c r="H86" s="40">
        <f t="shared" si="14"/>
        <v>0.70977540622374624</v>
      </c>
      <c r="K86" s="40">
        <f t="shared" si="15"/>
        <v>293.34955230722028</v>
      </c>
      <c r="L86" s="40">
        <f t="shared" si="16"/>
        <v>1.2454646314590588E-2</v>
      </c>
      <c r="M86" s="44"/>
      <c r="P86" s="40">
        <f t="shared" si="17"/>
        <v>1.1026399999999998E-3</v>
      </c>
    </row>
    <row r="87" spans="1:16" x14ac:dyDescent="0.2">
      <c r="A87" s="40">
        <v>50</v>
      </c>
      <c r="B87" s="40">
        <v>6.3100000000000003E-2</v>
      </c>
      <c r="C87" s="40">
        <v>411.7</v>
      </c>
      <c r="D87" s="40">
        <v>86.42</v>
      </c>
      <c r="E87" s="40">
        <v>3015</v>
      </c>
      <c r="F87" s="40">
        <v>0.96289999999999998</v>
      </c>
      <c r="G87" s="40">
        <f t="shared" si="12"/>
        <v>788.26025263992733</v>
      </c>
      <c r="H87" s="40">
        <f t="shared" si="14"/>
        <v>0.83657950224482525</v>
      </c>
      <c r="K87" s="40">
        <f t="shared" si="15"/>
        <v>380.07981602037233</v>
      </c>
      <c r="L87" s="40">
        <f t="shared" si="16"/>
        <v>5.8988459015708282E-3</v>
      </c>
      <c r="M87" s="44"/>
      <c r="P87" s="40">
        <f t="shared" si="17"/>
        <v>1.3882E-3</v>
      </c>
    </row>
    <row r="88" spans="1:16" x14ac:dyDescent="0.2">
      <c r="A88" s="40">
        <v>50</v>
      </c>
      <c r="B88" s="40">
        <v>7.9430000000000001E-2</v>
      </c>
      <c r="C88" s="40">
        <v>515.9</v>
      </c>
      <c r="D88" s="40">
        <v>86.36</v>
      </c>
      <c r="E88" s="40">
        <v>3727</v>
      </c>
      <c r="F88" s="40">
        <v>0.96709999999999996</v>
      </c>
      <c r="G88" s="40">
        <f t="shared" si="12"/>
        <v>941.26387513949658</v>
      </c>
      <c r="H88" s="40">
        <f t="shared" si="14"/>
        <v>0.67981407475536049</v>
      </c>
      <c r="K88" s="40">
        <f t="shared" si="15"/>
        <v>453.85442091174826</v>
      </c>
      <c r="L88" s="40">
        <f t="shared" si="16"/>
        <v>1.446407379428569E-2</v>
      </c>
      <c r="M88" s="44"/>
      <c r="P88" s="40">
        <f t="shared" si="17"/>
        <v>1.7474599999999999E-3</v>
      </c>
    </row>
    <row r="89" spans="1:16" x14ac:dyDescent="0.2">
      <c r="A89" s="40">
        <v>50</v>
      </c>
      <c r="B89" s="40">
        <v>0.1</v>
      </c>
      <c r="C89" s="40">
        <v>639.79999999999995</v>
      </c>
      <c r="D89" s="40">
        <v>85.64</v>
      </c>
      <c r="E89" s="40">
        <v>4585</v>
      </c>
      <c r="F89" s="40">
        <v>1.21</v>
      </c>
      <c r="G89" s="40">
        <f t="shared" si="12"/>
        <v>1161.2177839448807</v>
      </c>
      <c r="H89" s="40">
        <f t="shared" si="14"/>
        <v>0.66417604471287872</v>
      </c>
      <c r="I89" s="40">
        <f t="shared" ref="I89:I116" si="18">10^(10^(($N$2/($N$2+$O$2))*LOG(LOG(E89))+($O$2/($N$2+$O$2))*LOG(LOG(F89))))</f>
        <v>88.505134500926147</v>
      </c>
      <c r="J89" s="40">
        <f t="shared" ref="J89:J116" si="19">(I89-C89)^2/C89^2</f>
        <v>0.74247087786020272</v>
      </c>
      <c r="K89" s="40">
        <f t="shared" si="15"/>
        <v>559.91081651425509</v>
      </c>
      <c r="L89" s="40">
        <f t="shared" si="16"/>
        <v>1.5591485436111422E-2</v>
      </c>
      <c r="M89" s="44"/>
      <c r="P89" s="40">
        <f t="shared" si="17"/>
        <v>2.2000000000000001E-3</v>
      </c>
    </row>
    <row r="90" spans="1:16" x14ac:dyDescent="0.2">
      <c r="A90" s="40">
        <v>50</v>
      </c>
      <c r="B90" s="40">
        <v>0.12590000000000001</v>
      </c>
      <c r="C90" s="40">
        <v>785.1</v>
      </c>
      <c r="D90" s="40">
        <v>85.67</v>
      </c>
      <c r="E90" s="40">
        <v>5659</v>
      </c>
      <c r="F90" s="40">
        <v>2.056</v>
      </c>
      <c r="G90" s="40">
        <f t="shared" si="12"/>
        <v>1511.6581736480341</v>
      </c>
      <c r="H90" s="40">
        <f t="shared" si="14"/>
        <v>0.8564279474911457</v>
      </c>
      <c r="I90" s="40">
        <f t="shared" si="18"/>
        <v>302.39821243045145</v>
      </c>
      <c r="J90" s="40">
        <f t="shared" si="19"/>
        <v>0.37801397825163258</v>
      </c>
      <c r="K90" s="40">
        <f t="shared" si="15"/>
        <v>728.88460201010321</v>
      </c>
      <c r="L90" s="40">
        <f t="shared" si="16"/>
        <v>5.1269682110976844E-3</v>
      </c>
      <c r="M90" s="44"/>
      <c r="P90" s="40">
        <f t="shared" si="17"/>
        <v>2.7698000000000002E-3</v>
      </c>
    </row>
    <row r="91" spans="1:16" x14ac:dyDescent="0.2">
      <c r="A91" s="40">
        <v>50</v>
      </c>
      <c r="B91" s="40">
        <v>0.1585</v>
      </c>
      <c r="C91" s="40">
        <v>987.6</v>
      </c>
      <c r="D91" s="40">
        <v>84.79</v>
      </c>
      <c r="E91" s="40">
        <v>6955</v>
      </c>
      <c r="F91" s="40">
        <v>1.9570000000000001</v>
      </c>
      <c r="G91" s="40">
        <f t="shared" si="12"/>
        <v>1780.3801745704752</v>
      </c>
      <c r="H91" s="40">
        <f t="shared" si="14"/>
        <v>0.64438199858069256</v>
      </c>
      <c r="I91" s="40">
        <f t="shared" si="18"/>
        <v>316.28962458802005</v>
      </c>
      <c r="J91" s="40">
        <f t="shared" si="19"/>
        <v>0.46204529947756956</v>
      </c>
      <c r="K91" s="40">
        <f t="shared" si="15"/>
        <v>858.45577895219719</v>
      </c>
      <c r="L91" s="40">
        <f t="shared" si="16"/>
        <v>1.7099672461450045E-2</v>
      </c>
      <c r="M91" s="44"/>
      <c r="P91" s="40">
        <f t="shared" si="17"/>
        <v>3.4869999999999996E-3</v>
      </c>
    </row>
    <row r="92" spans="1:16" x14ac:dyDescent="0.2">
      <c r="A92" s="40">
        <v>50</v>
      </c>
      <c r="B92" s="40">
        <v>0.19950000000000001</v>
      </c>
      <c r="C92" s="40">
        <v>1220</v>
      </c>
      <c r="D92" s="40">
        <v>84.58</v>
      </c>
      <c r="E92" s="40">
        <v>8566</v>
      </c>
      <c r="F92" s="40">
        <v>3.1379999999999999</v>
      </c>
      <c r="G92" s="40">
        <f t="shared" si="12"/>
        <v>2291.3453371779419</v>
      </c>
      <c r="H92" s="40">
        <f t="shared" si="14"/>
        <v>0.77115078708204654</v>
      </c>
      <c r="I92" s="40">
        <f t="shared" si="18"/>
        <v>610.43620811180028</v>
      </c>
      <c r="J92" s="40">
        <f t="shared" si="19"/>
        <v>0.2496425802076864</v>
      </c>
      <c r="K92" s="40">
        <f t="shared" si="15"/>
        <v>1104.8306841262863</v>
      </c>
      <c r="L92" s="40">
        <f t="shared" si="16"/>
        <v>8.9115636380134641E-3</v>
      </c>
      <c r="M92" s="44"/>
      <c r="P92" s="40">
        <f t="shared" si="17"/>
        <v>4.3889999999999997E-3</v>
      </c>
    </row>
    <row r="93" spans="1:16" x14ac:dyDescent="0.2">
      <c r="A93" s="40">
        <v>50</v>
      </c>
      <c r="B93" s="40">
        <v>0.25119999999999998</v>
      </c>
      <c r="C93" s="40">
        <v>1528</v>
      </c>
      <c r="D93" s="40">
        <v>84.19</v>
      </c>
      <c r="E93" s="40">
        <v>10500</v>
      </c>
      <c r="F93" s="40">
        <v>4.5549999999999997</v>
      </c>
      <c r="G93" s="40">
        <f t="shared" si="12"/>
        <v>2888.9441507012471</v>
      </c>
      <c r="H93" s="40">
        <f t="shared" si="14"/>
        <v>0.79329350437896551</v>
      </c>
      <c r="I93" s="40">
        <f t="shared" si="18"/>
        <v>942.57038264314519</v>
      </c>
      <c r="J93" s="40">
        <f t="shared" si="19"/>
        <v>0.14679209591919143</v>
      </c>
      <c r="K93" s="40">
        <f t="shared" si="15"/>
        <v>1392.9782170473513</v>
      </c>
      <c r="L93" s="40">
        <f t="shared" si="16"/>
        <v>7.8083805061676644E-3</v>
      </c>
      <c r="M93" s="44"/>
      <c r="P93" s="40">
        <f t="shared" si="17"/>
        <v>5.526399999999999E-3</v>
      </c>
    </row>
    <row r="94" spans="1:16" x14ac:dyDescent="0.2">
      <c r="A94" s="40">
        <v>50</v>
      </c>
      <c r="B94" s="40">
        <v>0.31619999999999998</v>
      </c>
      <c r="C94" s="40">
        <v>1879</v>
      </c>
      <c r="D94" s="40">
        <v>84.08</v>
      </c>
      <c r="E94" s="40">
        <v>12810</v>
      </c>
      <c r="F94" s="40">
        <v>3.706</v>
      </c>
      <c r="G94" s="40">
        <f t="shared" si="12"/>
        <v>3294.3912614376522</v>
      </c>
      <c r="H94" s="40">
        <f t="shared" si="14"/>
        <v>0.56741323259829268</v>
      </c>
      <c r="I94" s="40">
        <f t="shared" si="18"/>
        <v>900.65117168946369</v>
      </c>
      <c r="J94" s="40">
        <f t="shared" si="19"/>
        <v>0.27110273456196743</v>
      </c>
      <c r="K94" s="40">
        <f t="shared" si="15"/>
        <v>1588.474898173399</v>
      </c>
      <c r="L94" s="40">
        <f t="shared" si="16"/>
        <v>2.3906376998215594E-2</v>
      </c>
      <c r="M94" s="44"/>
      <c r="P94" s="40">
        <f t="shared" si="17"/>
        <v>6.9563999999999989E-3</v>
      </c>
    </row>
    <row r="95" spans="1:16" x14ac:dyDescent="0.2">
      <c r="A95" s="40">
        <v>50</v>
      </c>
      <c r="B95" s="40">
        <v>0.39810000000000001</v>
      </c>
      <c r="C95" s="40">
        <v>2369</v>
      </c>
      <c r="D95" s="40">
        <v>83.31</v>
      </c>
      <c r="E95" s="40">
        <v>15670</v>
      </c>
      <c r="F95" s="40">
        <v>6.859</v>
      </c>
      <c r="G95" s="40">
        <f t="shared" si="12"/>
        <v>4317.8507932380335</v>
      </c>
      <c r="H95" s="40">
        <f t="shared" si="14"/>
        <v>0.676748121499813</v>
      </c>
      <c r="I95" s="40">
        <f t="shared" si="18"/>
        <v>1608.1079459079767</v>
      </c>
      <c r="J95" s="40">
        <f t="shared" si="19"/>
        <v>0.10316110282302636</v>
      </c>
      <c r="K95" s="40">
        <f t="shared" si="15"/>
        <v>2081.9620545385874</v>
      </c>
      <c r="L95" s="40">
        <f t="shared" si="16"/>
        <v>1.46807588261828E-2</v>
      </c>
      <c r="M95" s="44"/>
      <c r="P95" s="40">
        <f t="shared" si="17"/>
        <v>8.758199999999999E-3</v>
      </c>
    </row>
    <row r="96" spans="1:16" x14ac:dyDescent="0.2">
      <c r="A96" s="40">
        <v>50</v>
      </c>
      <c r="B96" s="40">
        <v>0.50119999999999998</v>
      </c>
      <c r="C96" s="40">
        <v>2932</v>
      </c>
      <c r="D96" s="40">
        <v>82.93</v>
      </c>
      <c r="E96" s="40">
        <v>19060</v>
      </c>
      <c r="F96" s="40">
        <v>6.1669999999999998</v>
      </c>
      <c r="G96" s="40">
        <f t="shared" si="12"/>
        <v>4993.9946372892173</v>
      </c>
      <c r="H96" s="40">
        <f t="shared" si="14"/>
        <v>0.49459204964756981</v>
      </c>
      <c r="I96" s="40">
        <f t="shared" si="18"/>
        <v>1696.9539268657752</v>
      </c>
      <c r="J96" s="40">
        <f t="shared" si="19"/>
        <v>0.17743463047404062</v>
      </c>
      <c r="K96" s="40">
        <f t="shared" si="15"/>
        <v>2407.9820802719837</v>
      </c>
      <c r="L96" s="40">
        <f t="shared" si="16"/>
        <v>3.1942164760966361E-2</v>
      </c>
      <c r="M96" s="44"/>
      <c r="P96" s="40">
        <f t="shared" si="17"/>
        <v>1.1026399999999999E-2</v>
      </c>
    </row>
    <row r="97" spans="1:16" x14ac:dyDescent="0.2">
      <c r="A97" s="40">
        <v>50</v>
      </c>
      <c r="B97" s="40">
        <v>0.63100000000000001</v>
      </c>
      <c r="C97" s="40">
        <v>3567</v>
      </c>
      <c r="D97" s="40">
        <v>83.42</v>
      </c>
      <c r="E97" s="40">
        <v>23240</v>
      </c>
      <c r="F97" s="40">
        <v>7.9119999999999999</v>
      </c>
      <c r="G97" s="40">
        <f t="shared" si="12"/>
        <v>6141.0761521199947</v>
      </c>
      <c r="H97" s="40">
        <f t="shared" si="14"/>
        <v>0.52075873503823344</v>
      </c>
      <c r="I97" s="40">
        <f t="shared" si="18"/>
        <v>2263.2732071316041</v>
      </c>
      <c r="J97" s="40">
        <f t="shared" si="19"/>
        <v>0.13358785082007879</v>
      </c>
      <c r="K97" s="40">
        <f t="shared" si="15"/>
        <v>2961.076733537986</v>
      </c>
      <c r="L97" s="40">
        <f t="shared" si="16"/>
        <v>2.8855528922923326E-2</v>
      </c>
      <c r="P97" s="40">
        <f t="shared" si="17"/>
        <v>1.3881999999999999E-2</v>
      </c>
    </row>
    <row r="98" spans="1:16" x14ac:dyDescent="0.2">
      <c r="A98" s="40">
        <v>50</v>
      </c>
      <c r="B98" s="40">
        <v>0.79430000000000001</v>
      </c>
      <c r="C98" s="40">
        <v>4423</v>
      </c>
      <c r="D98" s="40">
        <v>81.93</v>
      </c>
      <c r="E98" s="40">
        <v>28220</v>
      </c>
      <c r="F98" s="40">
        <v>9.9459999999999997</v>
      </c>
      <c r="G98" s="40">
        <f t="shared" si="12"/>
        <v>7500.189740125259</v>
      </c>
      <c r="H98" s="40">
        <f t="shared" si="14"/>
        <v>0.48403266692488428</v>
      </c>
      <c r="I98" s="40">
        <f t="shared" si="18"/>
        <v>2942.8297708849332</v>
      </c>
      <c r="J98" s="40">
        <f t="shared" si="19"/>
        <v>0.11199263193965225</v>
      </c>
      <c r="K98" s="40">
        <f t="shared" si="15"/>
        <v>3616.4080670027929</v>
      </c>
      <c r="L98" s="40">
        <f t="shared" si="16"/>
        <v>3.3256295433887792E-2</v>
      </c>
      <c r="P98" s="40">
        <f t="shared" si="17"/>
        <v>1.74746E-2</v>
      </c>
    </row>
    <row r="99" spans="1:16" x14ac:dyDescent="0.2">
      <c r="A99" s="40">
        <v>50</v>
      </c>
      <c r="B99" s="40">
        <v>1</v>
      </c>
      <c r="C99" s="40">
        <v>5442</v>
      </c>
      <c r="D99" s="40">
        <v>81.64</v>
      </c>
      <c r="E99" s="40">
        <v>34040</v>
      </c>
      <c r="F99" s="40">
        <v>11.76</v>
      </c>
      <c r="G99" s="40">
        <f t="shared" si="12"/>
        <v>9016.9399994399319</v>
      </c>
      <c r="H99" s="40">
        <f t="shared" si="14"/>
        <v>0.43153938609687797</v>
      </c>
      <c r="I99" s="40">
        <f t="shared" si="18"/>
        <v>3657.0834746243377</v>
      </c>
      <c r="J99" s="40">
        <f t="shared" si="19"/>
        <v>0.107576830815219</v>
      </c>
      <c r="K99" s="40">
        <f t="shared" si="15"/>
        <v>4347.7479481885921</v>
      </c>
      <c r="L99" s="40">
        <f t="shared" si="16"/>
        <v>4.0431296164162495E-2</v>
      </c>
      <c r="P99" s="40">
        <f t="shared" si="17"/>
        <v>2.1999999999999999E-2</v>
      </c>
    </row>
    <row r="100" spans="1:16" x14ac:dyDescent="0.2">
      <c r="A100" s="40">
        <v>50</v>
      </c>
      <c r="B100" s="40">
        <v>1.2589999999999999</v>
      </c>
      <c r="C100" s="40">
        <v>6732</v>
      </c>
      <c r="D100" s="40">
        <v>81.5</v>
      </c>
      <c r="E100" s="40">
        <v>41200</v>
      </c>
      <c r="F100" s="40">
        <v>15</v>
      </c>
      <c r="G100" s="40">
        <f t="shared" si="12"/>
        <v>11009.380703981957</v>
      </c>
      <c r="H100" s="40">
        <f t="shared" si="14"/>
        <v>0.40370822461263706</v>
      </c>
      <c r="I100" s="40">
        <f t="shared" si="18"/>
        <v>4727.0149148857317</v>
      </c>
      <c r="J100" s="40">
        <f t="shared" si="19"/>
        <v>8.8702135990878284E-2</v>
      </c>
      <c r="K100" s="40">
        <f t="shared" si="15"/>
        <v>5308.4541285111936</v>
      </c>
      <c r="L100" s="40">
        <f t="shared" si="16"/>
        <v>4.4715152650037331E-2</v>
      </c>
      <c r="P100" s="40">
        <f t="shared" si="17"/>
        <v>2.7697999999999997E-2</v>
      </c>
    </row>
    <row r="101" spans="1:16" x14ac:dyDescent="0.2">
      <c r="A101" s="40">
        <v>50</v>
      </c>
      <c r="B101" s="40">
        <v>1.585</v>
      </c>
      <c r="C101" s="40">
        <v>8368</v>
      </c>
      <c r="D101" s="40">
        <v>81.73</v>
      </c>
      <c r="E101" s="40">
        <v>49790</v>
      </c>
      <c r="F101" s="40">
        <v>20.03</v>
      </c>
      <c r="G101" s="40">
        <f t="shared" si="12"/>
        <v>13527.948152660372</v>
      </c>
      <c r="H101" s="40">
        <f t="shared" si="14"/>
        <v>0.38023083444395961</v>
      </c>
      <c r="I101" s="40">
        <f t="shared" si="18"/>
        <v>6204.0309282040835</v>
      </c>
      <c r="J101" s="40">
        <f t="shared" si="19"/>
        <v>6.6874224026652579E-2</v>
      </c>
      <c r="K101" s="40">
        <f t="shared" si="15"/>
        <v>6522.845757827381</v>
      </c>
      <c r="L101" s="40">
        <f t="shared" si="16"/>
        <v>4.8620789771828515E-2</v>
      </c>
      <c r="P101" s="40">
        <f t="shared" si="17"/>
        <v>3.4869999999999998E-2</v>
      </c>
    </row>
    <row r="102" spans="1:16" x14ac:dyDescent="0.2">
      <c r="A102" s="40">
        <v>50</v>
      </c>
      <c r="B102" s="40">
        <v>1.9950000000000001</v>
      </c>
      <c r="C102" s="40">
        <v>10340</v>
      </c>
      <c r="D102" s="40">
        <v>81.209999999999994</v>
      </c>
      <c r="E102" s="40">
        <v>60190</v>
      </c>
      <c r="F102" s="40">
        <v>24.67</v>
      </c>
      <c r="G102" s="40">
        <f t="shared" si="12"/>
        <v>16404.581078736006</v>
      </c>
      <c r="H102" s="40">
        <f t="shared" si="14"/>
        <v>0.3440016579485386</v>
      </c>
      <c r="I102" s="40">
        <f t="shared" si="18"/>
        <v>7787.0032007104237</v>
      </c>
      <c r="J102" s="40">
        <f t="shared" si="19"/>
        <v>6.0962036009551655E-2</v>
      </c>
      <c r="K102" s="40">
        <f t="shared" si="15"/>
        <v>7909.8878034452737</v>
      </c>
      <c r="L102" s="40">
        <f t="shared" si="16"/>
        <v>5.5234645719090918E-2</v>
      </c>
      <c r="P102" s="40">
        <f t="shared" si="17"/>
        <v>4.3889999999999998E-2</v>
      </c>
    </row>
    <row r="103" spans="1:16" x14ac:dyDescent="0.2">
      <c r="A103" s="40">
        <v>50</v>
      </c>
      <c r="B103" s="40">
        <v>2.512</v>
      </c>
      <c r="C103" s="40">
        <v>12680</v>
      </c>
      <c r="D103" s="40">
        <v>80.38</v>
      </c>
      <c r="E103" s="40">
        <v>72520</v>
      </c>
      <c r="F103" s="40">
        <v>31.41</v>
      </c>
      <c r="G103" s="40">
        <f t="shared" si="12"/>
        <v>19947.699578395168</v>
      </c>
      <c r="H103" s="40">
        <f t="shared" si="14"/>
        <v>0.32851516808932635</v>
      </c>
      <c r="I103" s="40">
        <f t="shared" si="18"/>
        <v>9869.0287660033082</v>
      </c>
      <c r="J103" s="40">
        <f t="shared" si="19"/>
        <v>4.9144429230791958E-2</v>
      </c>
      <c r="K103" s="40">
        <f t="shared" si="15"/>
        <v>9618.2928929810932</v>
      </c>
      <c r="L103" s="40">
        <f t="shared" si="16"/>
        <v>5.8302714782028899E-2</v>
      </c>
      <c r="P103" s="40">
        <f t="shared" si="17"/>
        <v>5.5263999999999994E-2</v>
      </c>
    </row>
    <row r="104" spans="1:16" x14ac:dyDescent="0.2">
      <c r="A104" s="40">
        <v>50</v>
      </c>
      <c r="B104" s="40">
        <v>3.1619999999999999</v>
      </c>
      <c r="C104" s="40">
        <v>15610</v>
      </c>
      <c r="D104" s="40">
        <v>79.33</v>
      </c>
      <c r="E104" s="40">
        <v>87460</v>
      </c>
      <c r="F104" s="40">
        <v>40.020000000000003</v>
      </c>
      <c r="G104" s="40">
        <f t="shared" si="12"/>
        <v>24278.437967917303</v>
      </c>
      <c r="H104" s="40">
        <f t="shared" si="14"/>
        <v>0.30837267296350407</v>
      </c>
      <c r="I104" s="40">
        <f t="shared" si="18"/>
        <v>12474.19278727633</v>
      </c>
      <c r="J104" s="40">
        <f t="shared" si="19"/>
        <v>4.0354586657109261E-2</v>
      </c>
      <c r="K104" s="40">
        <f t="shared" si="15"/>
        <v>11706.469031267046</v>
      </c>
      <c r="L104" s="40">
        <f t="shared" si="16"/>
        <v>6.2533027063242902E-2</v>
      </c>
      <c r="P104" s="40">
        <f t="shared" si="17"/>
        <v>6.9564000000000001E-2</v>
      </c>
    </row>
    <row r="105" spans="1:16" x14ac:dyDescent="0.2">
      <c r="A105" s="40">
        <v>50</v>
      </c>
      <c r="B105" s="40">
        <v>3.9809999999999999</v>
      </c>
      <c r="C105" s="40">
        <v>19070</v>
      </c>
      <c r="D105" s="40">
        <v>79.77</v>
      </c>
      <c r="E105" s="44">
        <v>104600</v>
      </c>
      <c r="F105" s="40">
        <v>53.58</v>
      </c>
      <c r="G105" s="40">
        <f t="shared" si="12"/>
        <v>29587.630650048071</v>
      </c>
      <c r="H105" s="40">
        <f t="shared" si="14"/>
        <v>0.30418265411600243</v>
      </c>
      <c r="I105" s="40">
        <f t="shared" si="18"/>
        <v>15944.297203683447</v>
      </c>
      <c r="J105" s="40">
        <f t="shared" si="19"/>
        <v>2.6865441154483478E-2</v>
      </c>
      <c r="K105" s="40">
        <f t="shared" si="15"/>
        <v>14266.431900234291</v>
      </c>
      <c r="L105" s="40">
        <f t="shared" si="16"/>
        <v>6.3449253664807206E-2</v>
      </c>
      <c r="P105" s="40">
        <f t="shared" si="17"/>
        <v>8.7581999999999993E-2</v>
      </c>
    </row>
    <row r="106" spans="1:16" x14ac:dyDescent="0.2">
      <c r="A106" s="40">
        <v>50</v>
      </c>
      <c r="B106" s="40">
        <v>5.0119999999999996</v>
      </c>
      <c r="C106" s="40">
        <v>23060</v>
      </c>
      <c r="D106" s="40">
        <v>78.73</v>
      </c>
      <c r="E106" s="44">
        <v>125900</v>
      </c>
      <c r="F106" s="40">
        <v>68.31</v>
      </c>
      <c r="G106" s="40">
        <f t="shared" si="12"/>
        <v>35955.78895535662</v>
      </c>
      <c r="H106" s="40">
        <f t="shared" si="14"/>
        <v>0.31273553282153538</v>
      </c>
      <c r="I106" s="40">
        <f t="shared" si="18"/>
        <v>19995.51610340226</v>
      </c>
      <c r="J106" s="40">
        <f t="shared" si="19"/>
        <v>1.7660218850080876E-2</v>
      </c>
      <c r="K106" s="40">
        <f t="shared" si="15"/>
        <v>17337.002094487008</v>
      </c>
      <c r="L106" s="40">
        <f t="shared" si="16"/>
        <v>6.1592604357474053E-2</v>
      </c>
      <c r="P106" s="40">
        <f t="shared" si="17"/>
        <v>0.11026399999999999</v>
      </c>
    </row>
    <row r="107" spans="1:16" x14ac:dyDescent="0.2">
      <c r="A107" s="40">
        <v>50</v>
      </c>
      <c r="B107" s="40">
        <v>6.31</v>
      </c>
      <c r="C107" s="40">
        <v>28170</v>
      </c>
      <c r="D107" s="40">
        <v>78.62</v>
      </c>
      <c r="E107" s="44">
        <v>150200</v>
      </c>
      <c r="F107" s="40">
        <v>79.099999999999994</v>
      </c>
      <c r="G107" s="40">
        <f t="shared" si="12"/>
        <v>42682.943128189152</v>
      </c>
      <c r="H107" s="40">
        <f t="shared" si="14"/>
        <v>0.26542222948334088</v>
      </c>
      <c r="I107" s="40">
        <f t="shared" si="18"/>
        <v>23964.601924310402</v>
      </c>
      <c r="J107" s="40">
        <f t="shared" si="19"/>
        <v>2.2286431214275232E-2</v>
      </c>
      <c r="K107" s="40">
        <f t="shared" si="15"/>
        <v>20580.671316406824</v>
      </c>
      <c r="L107" s="40">
        <f t="shared" si="16"/>
        <v>7.2582685033789507E-2</v>
      </c>
      <c r="P107" s="40">
        <f t="shared" si="17"/>
        <v>0.13881999999999997</v>
      </c>
    </row>
    <row r="108" spans="1:16" x14ac:dyDescent="0.2">
      <c r="A108" s="40">
        <v>50</v>
      </c>
      <c r="B108" s="40">
        <v>7.9429999999999996</v>
      </c>
      <c r="C108" s="40">
        <v>34340</v>
      </c>
      <c r="D108" s="40">
        <v>77.77</v>
      </c>
      <c r="E108" s="44">
        <v>180600</v>
      </c>
      <c r="F108" s="40">
        <v>93.26</v>
      </c>
      <c r="G108" s="40">
        <f t="shared" si="12"/>
        <v>51154.128508054484</v>
      </c>
      <c r="H108" s="40">
        <f t="shared" si="14"/>
        <v>0.23974421861532208</v>
      </c>
      <c r="I108" s="40">
        <f t="shared" si="18"/>
        <v>29064.407925781663</v>
      </c>
      <c r="J108" s="40">
        <f t="shared" si="19"/>
        <v>2.3601621027685506E-2</v>
      </c>
      <c r="K108" s="40">
        <f t="shared" si="15"/>
        <v>24665.269734087582</v>
      </c>
      <c r="L108" s="40">
        <f t="shared" si="16"/>
        <v>7.9373795803113267E-2</v>
      </c>
      <c r="P108" s="40">
        <f t="shared" si="17"/>
        <v>0.17474599999999998</v>
      </c>
    </row>
    <row r="109" spans="1:16" x14ac:dyDescent="0.2">
      <c r="A109" s="40">
        <v>50</v>
      </c>
      <c r="B109" s="40">
        <v>10</v>
      </c>
      <c r="C109" s="40">
        <v>41930</v>
      </c>
      <c r="D109" s="40">
        <v>76.900000000000006</v>
      </c>
      <c r="E109" s="44">
        <v>214900</v>
      </c>
      <c r="F109" s="40">
        <v>127.6</v>
      </c>
      <c r="G109" s="40">
        <f t="shared" si="12"/>
        <v>62302.497817083371</v>
      </c>
      <c r="H109" s="40">
        <f t="shared" si="14"/>
        <v>0.23606893190982434</v>
      </c>
      <c r="I109" s="40">
        <f t="shared" si="18"/>
        <v>36925.838028625571</v>
      </c>
      <c r="J109" s="40">
        <f t="shared" si="19"/>
        <v>1.4243377723476879E-2</v>
      </c>
      <c r="K109" s="40">
        <f t="shared" si="15"/>
        <v>30040.740768827709</v>
      </c>
      <c r="L109" s="40">
        <f t="shared" si="16"/>
        <v>8.0400707063539995E-2</v>
      </c>
      <c r="P109" s="40">
        <f t="shared" si="17"/>
        <v>0.21999999999999997</v>
      </c>
    </row>
    <row r="110" spans="1:16" x14ac:dyDescent="0.2">
      <c r="A110" s="40">
        <v>50</v>
      </c>
      <c r="B110" s="40">
        <v>12.59</v>
      </c>
      <c r="C110" s="40">
        <v>51270</v>
      </c>
      <c r="D110" s="40">
        <v>76.95</v>
      </c>
      <c r="E110" s="44">
        <v>257800</v>
      </c>
      <c r="F110" s="40">
        <v>163.69999999999999</v>
      </c>
      <c r="G110" s="40">
        <f t="shared" si="12"/>
        <v>75580.635761382771</v>
      </c>
      <c r="H110" s="40">
        <f t="shared" si="14"/>
        <v>0.22483607651876883</v>
      </c>
      <c r="I110" s="40">
        <f t="shared" si="18"/>
        <v>45968.020366821176</v>
      </c>
      <c r="J110" s="40">
        <f t="shared" si="19"/>
        <v>1.0694228895644184E-2</v>
      </c>
      <c r="K110" s="40">
        <f t="shared" si="15"/>
        <v>36443.134153576764</v>
      </c>
      <c r="L110" s="40">
        <f t="shared" si="16"/>
        <v>8.3631922687373184E-2</v>
      </c>
      <c r="P110" s="40">
        <f t="shared" si="17"/>
        <v>0.27698</v>
      </c>
    </row>
    <row r="111" spans="1:16" x14ac:dyDescent="0.2">
      <c r="A111" s="40">
        <v>50</v>
      </c>
      <c r="B111" s="40">
        <v>15.85</v>
      </c>
      <c r="C111" s="40">
        <v>62040</v>
      </c>
      <c r="D111" s="40">
        <v>76.41</v>
      </c>
      <c r="E111" s="44">
        <v>307200</v>
      </c>
      <c r="F111" s="40">
        <v>211.3</v>
      </c>
      <c r="G111" s="40">
        <f t="shared" si="12"/>
        <v>91271.30475709743</v>
      </c>
      <c r="H111" s="40">
        <f t="shared" si="14"/>
        <v>0.22199992273300592</v>
      </c>
      <c r="I111" s="40">
        <f t="shared" si="18"/>
        <v>56967.231677697368</v>
      </c>
      <c r="J111" s="40">
        <f t="shared" si="19"/>
        <v>6.685693734059874E-3</v>
      </c>
      <c r="K111" s="40">
        <f t="shared" si="15"/>
        <v>44008.791010122499</v>
      </c>
      <c r="L111" s="40">
        <f t="shared" si="16"/>
        <v>8.4470704419768505E-2</v>
      </c>
      <c r="P111" s="40">
        <f t="shared" si="17"/>
        <v>0.34869999999999995</v>
      </c>
    </row>
    <row r="112" spans="1:16" x14ac:dyDescent="0.2">
      <c r="A112" s="40">
        <v>50</v>
      </c>
      <c r="B112" s="40">
        <v>19.95</v>
      </c>
      <c r="C112" s="40">
        <v>75300</v>
      </c>
      <c r="D112" s="40">
        <v>76</v>
      </c>
      <c r="E112" s="44">
        <v>364900</v>
      </c>
      <c r="F112" s="40">
        <v>284.2</v>
      </c>
      <c r="G112" s="40">
        <f t="shared" si="12"/>
        <v>110683.33381261463</v>
      </c>
      <c r="H112" s="40">
        <f t="shared" si="14"/>
        <v>0.2208043102834201</v>
      </c>
      <c r="I112" s="40">
        <f t="shared" si="18"/>
        <v>71275.850371551278</v>
      </c>
      <c r="J112" s="40">
        <f t="shared" si="19"/>
        <v>2.8560005629794214E-3</v>
      </c>
      <c r="K112" s="40">
        <f t="shared" si="15"/>
        <v>53368.796677404796</v>
      </c>
      <c r="L112" s="40">
        <f t="shared" si="16"/>
        <v>8.4827168383043466E-2</v>
      </c>
      <c r="P112" s="40">
        <f t="shared" si="17"/>
        <v>0.43889999999999996</v>
      </c>
    </row>
    <row r="113" spans="1:16" x14ac:dyDescent="0.2">
      <c r="A113" s="40">
        <v>50</v>
      </c>
      <c r="B113" s="40">
        <v>25.12</v>
      </c>
      <c r="C113" s="40">
        <v>91300</v>
      </c>
      <c r="D113" s="40">
        <v>75.61</v>
      </c>
      <c r="E113" s="44">
        <v>434000</v>
      </c>
      <c r="F113" s="40">
        <v>372.8</v>
      </c>
      <c r="G113" s="40">
        <f t="shared" si="12"/>
        <v>133809.6470638772</v>
      </c>
      <c r="H113" s="40">
        <f t="shared" si="14"/>
        <v>0.2167871038264863</v>
      </c>
      <c r="I113" s="40">
        <f t="shared" si="18"/>
        <v>88341.42249347597</v>
      </c>
      <c r="J113" s="40">
        <f t="shared" si="19"/>
        <v>1.0500847394888666E-3</v>
      </c>
      <c r="K113" s="40">
        <f t="shared" si="15"/>
        <v>64519.739346823553</v>
      </c>
      <c r="L113" s="40">
        <f t="shared" si="16"/>
        <v>8.6037551858582861E-2</v>
      </c>
      <c r="P113" s="40">
        <f t="shared" si="17"/>
        <v>0.55264000000000002</v>
      </c>
    </row>
    <row r="114" spans="1:16" x14ac:dyDescent="0.2">
      <c r="A114" s="40">
        <v>50</v>
      </c>
      <c r="B114" s="40">
        <v>31.62</v>
      </c>
      <c r="C114" s="44">
        <v>110400</v>
      </c>
      <c r="D114" s="40">
        <v>75.319999999999993</v>
      </c>
      <c r="E114" s="44">
        <v>515400</v>
      </c>
      <c r="F114" s="40">
        <v>513.4</v>
      </c>
      <c r="G114" s="40">
        <f t="shared" si="12"/>
        <v>162878.21051169714</v>
      </c>
      <c r="H114" s="40">
        <f t="shared" si="14"/>
        <v>0.22595392401396108</v>
      </c>
      <c r="I114" s="40">
        <f t="shared" si="18"/>
        <v>110853.81840074988</v>
      </c>
      <c r="J114" s="40">
        <f t="shared" si="19"/>
        <v>1.6897640075218679E-5</v>
      </c>
      <c r="K114" s="40">
        <f t="shared" si="15"/>
        <v>78535.889736523284</v>
      </c>
      <c r="L114" s="40">
        <f t="shared" si="16"/>
        <v>8.3303921419065896E-2</v>
      </c>
      <c r="P114" s="40">
        <f t="shared" si="17"/>
        <v>0.69564000000000004</v>
      </c>
    </row>
    <row r="115" spans="1:16" x14ac:dyDescent="0.2">
      <c r="A115" s="40">
        <v>50</v>
      </c>
      <c r="B115" s="40">
        <v>39.81</v>
      </c>
      <c r="C115" s="44">
        <v>133600</v>
      </c>
      <c r="D115" s="40">
        <v>74.959999999999994</v>
      </c>
      <c r="E115" s="44">
        <v>612100</v>
      </c>
      <c r="F115" s="40">
        <v>699.1</v>
      </c>
      <c r="G115" s="40">
        <f t="shared" si="12"/>
        <v>197898.21027206053</v>
      </c>
      <c r="H115" s="40">
        <f t="shared" si="14"/>
        <v>0.23162469097303767</v>
      </c>
      <c r="I115" s="40">
        <f t="shared" si="18"/>
        <v>138310.81178548324</v>
      </c>
      <c r="J115" s="40">
        <f t="shared" si="19"/>
        <v>1.2433076032579921E-3</v>
      </c>
      <c r="K115" s="40">
        <f t="shared" si="15"/>
        <v>95421.677166975714</v>
      </c>
      <c r="L115" s="40">
        <f t="shared" si="16"/>
        <v>8.1662143583862784E-2</v>
      </c>
      <c r="P115" s="40">
        <f t="shared" si="17"/>
        <v>0.87582000000000004</v>
      </c>
    </row>
    <row r="116" spans="1:16" x14ac:dyDescent="0.2">
      <c r="A116" s="40">
        <v>50</v>
      </c>
      <c r="B116" s="40">
        <v>50</v>
      </c>
      <c r="C116" s="44">
        <v>160900</v>
      </c>
      <c r="D116" s="40">
        <v>74.540000000000006</v>
      </c>
      <c r="E116" s="44">
        <v>719900</v>
      </c>
      <c r="F116" s="40">
        <v>971.2</v>
      </c>
      <c r="G116" s="40">
        <f t="shared" si="12"/>
        <v>239301.22598543618</v>
      </c>
      <c r="H116" s="40">
        <f t="shared" si="14"/>
        <v>0.23742892145368724</v>
      </c>
      <c r="I116" s="40">
        <f t="shared" si="18"/>
        <v>171995.21265063039</v>
      </c>
      <c r="J116" s="40">
        <f t="shared" si="19"/>
        <v>4.7550947209512003E-3</v>
      </c>
      <c r="K116" s="40">
        <f t="shared" si="15"/>
        <v>115385.19878604253</v>
      </c>
      <c r="L116" s="40">
        <f t="shared" si="16"/>
        <v>8.001901707904166E-2</v>
      </c>
      <c r="P116" s="40">
        <f t="shared" si="17"/>
        <v>1.0999999999999999</v>
      </c>
    </row>
    <row r="117" spans="1:16" x14ac:dyDescent="0.2">
      <c r="A117" s="40">
        <v>60</v>
      </c>
      <c r="B117" s="40">
        <v>0.01</v>
      </c>
      <c r="C117" s="40">
        <v>12.9</v>
      </c>
      <c r="D117" s="40">
        <v>88.84</v>
      </c>
      <c r="E117" s="40">
        <v>80.48</v>
      </c>
      <c r="F117" s="40">
        <v>0.13519999999999999</v>
      </c>
      <c r="G117" s="40">
        <f t="shared" si="12"/>
        <v>27.748281288661975</v>
      </c>
      <c r="H117" s="40">
        <f t="shared" si="14"/>
        <v>1.3248690416875748</v>
      </c>
      <c r="K117" s="40">
        <f t="shared" si="15"/>
        <v>13.379542621558246</v>
      </c>
      <c r="L117" s="40">
        <f t="shared" si="16"/>
        <v>1.3818948734508408E-3</v>
      </c>
      <c r="P117" s="40">
        <f>B117*$S$5</f>
        <v>4.0000000000000003E-5</v>
      </c>
    </row>
    <row r="118" spans="1:16" x14ac:dyDescent="0.2">
      <c r="A118" s="40">
        <v>60</v>
      </c>
      <c r="B118" s="40">
        <v>1.259E-2</v>
      </c>
      <c r="C118" s="40">
        <v>16.05</v>
      </c>
      <c r="D118" s="40">
        <v>89.12</v>
      </c>
      <c r="E118" s="40">
        <v>100.4</v>
      </c>
      <c r="F118" s="40">
        <v>0.26540000000000002</v>
      </c>
      <c r="G118" s="40">
        <f t="shared" si="12"/>
        <v>37.333173941758425</v>
      </c>
      <c r="H118" s="40">
        <f t="shared" si="14"/>
        <v>1.7584204075470726</v>
      </c>
      <c r="K118" s="40">
        <f t="shared" si="15"/>
        <v>18.001143449410755</v>
      </c>
      <c r="L118" s="40">
        <f t="shared" si="16"/>
        <v>1.4778430955361441E-2</v>
      </c>
      <c r="P118" s="40">
        <f t="shared" ref="P118:P154" si="20">B118*$S$5</f>
        <v>5.0360000000000006E-5</v>
      </c>
    </row>
    <row r="119" spans="1:16" x14ac:dyDescent="0.2">
      <c r="A119" s="40">
        <v>60</v>
      </c>
      <c r="B119" s="40">
        <v>1.585E-2</v>
      </c>
      <c r="C119" s="40">
        <v>20.100000000000001</v>
      </c>
      <c r="D119" s="40">
        <v>89.15</v>
      </c>
      <c r="E119" s="40">
        <v>125.5</v>
      </c>
      <c r="F119" s="40">
        <v>0.13900000000000001</v>
      </c>
      <c r="G119" s="40">
        <f t="shared" si="12"/>
        <v>40.368155387600424</v>
      </c>
      <c r="H119" s="40">
        <f t="shared" si="14"/>
        <v>1.0168018683099824</v>
      </c>
      <c r="K119" s="40">
        <f t="shared" si="15"/>
        <v>19.464537278666533</v>
      </c>
      <c r="L119" s="40">
        <f t="shared" si="16"/>
        <v>9.9951206703927336E-4</v>
      </c>
      <c r="P119" s="40">
        <f t="shared" si="20"/>
        <v>6.3399999999999996E-5</v>
      </c>
    </row>
    <row r="120" spans="1:16" x14ac:dyDescent="0.2">
      <c r="A120" s="40">
        <v>60</v>
      </c>
      <c r="B120" s="40">
        <v>1.9949999999999999E-2</v>
      </c>
      <c r="C120" s="40">
        <v>25.29</v>
      </c>
      <c r="D120" s="40">
        <v>89.14</v>
      </c>
      <c r="E120" s="40">
        <v>157.4</v>
      </c>
      <c r="F120" s="40">
        <v>0.13519999999999999</v>
      </c>
      <c r="G120" s="40">
        <f t="shared" si="12"/>
        <v>48.528856194060275</v>
      </c>
      <c r="H120" s="40">
        <f t="shared" si="14"/>
        <v>0.84436814049663467</v>
      </c>
      <c r="K120" s="40">
        <f t="shared" si="15"/>
        <v>23.399427628305169</v>
      </c>
      <c r="L120" s="40">
        <f t="shared" si="16"/>
        <v>5.5884189313271165E-3</v>
      </c>
      <c r="P120" s="40">
        <f t="shared" si="20"/>
        <v>7.9800000000000002E-5</v>
      </c>
    </row>
    <row r="121" spans="1:16" x14ac:dyDescent="0.2">
      <c r="A121" s="40">
        <v>60</v>
      </c>
      <c r="B121" s="40">
        <v>2.512E-2</v>
      </c>
      <c r="C121" s="40">
        <v>31.37</v>
      </c>
      <c r="D121" s="40">
        <v>88.74</v>
      </c>
      <c r="E121" s="40">
        <v>197.3</v>
      </c>
      <c r="F121" s="40">
        <v>0.32840000000000003</v>
      </c>
      <c r="G121" s="40">
        <f t="shared" si="12"/>
        <v>67.921368734466611</v>
      </c>
      <c r="H121" s="40">
        <f t="shared" si="14"/>
        <v>1.3576200766047277</v>
      </c>
      <c r="K121" s="40">
        <f t="shared" si="15"/>
        <v>32.750022909299624</v>
      </c>
      <c r="L121" s="40">
        <f t="shared" si="16"/>
        <v>1.9352788691532077E-3</v>
      </c>
      <c r="P121" s="40">
        <f t="shared" si="20"/>
        <v>1.0048E-4</v>
      </c>
    </row>
    <row r="122" spans="1:16" x14ac:dyDescent="0.2">
      <c r="A122" s="40">
        <v>60</v>
      </c>
      <c r="B122" s="40">
        <v>3.1620000000000002E-2</v>
      </c>
      <c r="C122" s="40">
        <v>39.799999999999997</v>
      </c>
      <c r="D122" s="40">
        <v>89.22</v>
      </c>
      <c r="E122" s="40">
        <v>248.2</v>
      </c>
      <c r="F122" s="40">
        <v>0.26079999999999998</v>
      </c>
      <c r="G122" s="40">
        <f t="shared" si="12"/>
        <v>79.138183747015702</v>
      </c>
      <c r="H122" s="40">
        <f t="shared" si="14"/>
        <v>0.97692779255193729</v>
      </c>
      <c r="K122" s="40">
        <f t="shared" si="15"/>
        <v>38.158496788359543</v>
      </c>
      <c r="L122" s="40">
        <f t="shared" si="16"/>
        <v>1.7010509796633467E-3</v>
      </c>
      <c r="P122" s="40">
        <f t="shared" si="20"/>
        <v>1.2648000000000002E-4</v>
      </c>
    </row>
    <row r="123" spans="1:16" x14ac:dyDescent="0.2">
      <c r="A123" s="40">
        <v>60</v>
      </c>
      <c r="B123" s="40">
        <v>3.9809999999999998E-2</v>
      </c>
      <c r="C123" s="40">
        <v>49.64</v>
      </c>
      <c r="D123" s="40">
        <v>88.95</v>
      </c>
      <c r="E123" s="40">
        <v>312.10000000000002</v>
      </c>
      <c r="F123" s="40">
        <v>0.47889999999999999</v>
      </c>
      <c r="G123" s="40">
        <f t="shared" si="12"/>
        <v>105.99505715995326</v>
      </c>
      <c r="H123" s="40">
        <f t="shared" si="14"/>
        <v>1.2888496073833124</v>
      </c>
      <c r="K123" s="40">
        <f t="shared" si="15"/>
        <v>51.108224332638727</v>
      </c>
      <c r="L123" s="40">
        <f t="shared" si="16"/>
        <v>8.7482520844375789E-4</v>
      </c>
      <c r="P123" s="40">
        <f t="shared" si="20"/>
        <v>1.5924E-4</v>
      </c>
    </row>
    <row r="124" spans="1:16" x14ac:dyDescent="0.2">
      <c r="A124" s="40">
        <v>60</v>
      </c>
      <c r="B124" s="40">
        <v>5.0119999999999998E-2</v>
      </c>
      <c r="C124" s="40">
        <v>62.28</v>
      </c>
      <c r="D124" s="40">
        <v>89.02</v>
      </c>
      <c r="E124" s="40">
        <v>392.4</v>
      </c>
      <c r="F124" s="40">
        <v>0.39579999999999999</v>
      </c>
      <c r="G124" s="40">
        <f t="shared" si="12"/>
        <v>124.26632758031175</v>
      </c>
      <c r="H124" s="40">
        <f t="shared" si="14"/>
        <v>0.99059152104778558</v>
      </c>
      <c r="K124" s="40">
        <f t="shared" si="15"/>
        <v>59.918184084599673</v>
      </c>
      <c r="L124" s="40">
        <f t="shared" si="16"/>
        <v>1.4381191913037524E-3</v>
      </c>
      <c r="P124" s="40">
        <f t="shared" si="20"/>
        <v>2.0048E-4</v>
      </c>
    </row>
    <row r="125" spans="1:16" x14ac:dyDescent="0.2">
      <c r="A125" s="40">
        <v>60</v>
      </c>
      <c r="B125" s="40">
        <v>6.3100000000000003E-2</v>
      </c>
      <c r="C125" s="40">
        <v>78.17</v>
      </c>
      <c r="D125" s="40">
        <v>88.66</v>
      </c>
      <c r="E125" s="40">
        <v>488.2</v>
      </c>
      <c r="F125" s="40">
        <v>0.2213</v>
      </c>
      <c r="G125" s="40">
        <f t="shared" si="12"/>
        <v>135.30952876606167</v>
      </c>
      <c r="H125" s="40">
        <f t="shared" si="14"/>
        <v>0.53430973240515089</v>
      </c>
      <c r="K125" s="40">
        <f t="shared" si="15"/>
        <v>65.242945622300965</v>
      </c>
      <c r="L125" s="40">
        <f t="shared" si="16"/>
        <v>2.7347581636076559E-2</v>
      </c>
      <c r="P125" s="40">
        <f t="shared" si="20"/>
        <v>2.5240000000000001E-4</v>
      </c>
    </row>
    <row r="126" spans="1:16" x14ac:dyDescent="0.2">
      <c r="A126" s="40">
        <v>60</v>
      </c>
      <c r="B126" s="40">
        <v>7.9430000000000001E-2</v>
      </c>
      <c r="C126" s="40">
        <v>98.31</v>
      </c>
      <c r="D126" s="40">
        <v>88.52</v>
      </c>
      <c r="E126" s="40">
        <v>608</v>
      </c>
      <c r="F126" s="40">
        <v>0.59840000000000004</v>
      </c>
      <c r="G126" s="40">
        <f t="shared" si="12"/>
        <v>191.75715611648857</v>
      </c>
      <c r="H126" s="40">
        <f t="shared" si="14"/>
        <v>0.90351795162882842</v>
      </c>
      <c r="K126" s="40">
        <f t="shared" si="15"/>
        <v>92.460611039634983</v>
      </c>
      <c r="L126" s="40">
        <f t="shared" si="16"/>
        <v>3.5401821667722659E-3</v>
      </c>
      <c r="P126" s="40">
        <f t="shared" si="20"/>
        <v>3.1772000000000001E-4</v>
      </c>
    </row>
    <row r="127" spans="1:16" x14ac:dyDescent="0.2">
      <c r="A127" s="40">
        <v>60</v>
      </c>
      <c r="B127" s="40">
        <v>0.1</v>
      </c>
      <c r="C127" s="40">
        <v>123.4</v>
      </c>
      <c r="D127" s="40">
        <v>88.59</v>
      </c>
      <c r="E127" s="40">
        <v>771.6</v>
      </c>
      <c r="F127" s="40">
        <v>0.51270000000000004</v>
      </c>
      <c r="G127" s="40">
        <f t="shared" si="12"/>
        <v>227.93135312334405</v>
      </c>
      <c r="H127" s="40">
        <f t="shared" si="14"/>
        <v>0.71756760674705911</v>
      </c>
      <c r="K127" s="40">
        <f t="shared" si="15"/>
        <v>109.90292415513697</v>
      </c>
      <c r="L127" s="40">
        <f t="shared" si="16"/>
        <v>1.1963246663417195E-2</v>
      </c>
      <c r="P127" s="40">
        <f t="shared" si="20"/>
        <v>4.0000000000000002E-4</v>
      </c>
    </row>
    <row r="128" spans="1:16" x14ac:dyDescent="0.2">
      <c r="A128" s="40">
        <v>60</v>
      </c>
      <c r="B128" s="40">
        <v>0.12590000000000001</v>
      </c>
      <c r="C128" s="40">
        <v>155.1</v>
      </c>
      <c r="D128" s="40">
        <v>88.41</v>
      </c>
      <c r="E128" s="40">
        <v>956.8</v>
      </c>
      <c r="F128" s="40">
        <v>0.73550000000000004</v>
      </c>
      <c r="G128" s="40">
        <f t="shared" si="12"/>
        <v>289.58857135322029</v>
      </c>
      <c r="H128" s="40">
        <f t="shared" si="14"/>
        <v>0.75187763160350485</v>
      </c>
      <c r="K128" s="40">
        <f t="shared" si="15"/>
        <v>139.63252688806102</v>
      </c>
      <c r="L128" s="40">
        <f t="shared" si="16"/>
        <v>9.9452371556444756E-3</v>
      </c>
      <c r="P128" s="40">
        <f t="shared" si="20"/>
        <v>5.036000000000001E-4</v>
      </c>
    </row>
    <row r="129" spans="1:16" x14ac:dyDescent="0.2">
      <c r="A129" s="40">
        <v>60</v>
      </c>
      <c r="B129" s="40">
        <v>0.1585</v>
      </c>
      <c r="C129" s="40">
        <v>194.3</v>
      </c>
      <c r="D129" s="40">
        <v>88.16</v>
      </c>
      <c r="E129" s="40">
        <v>1198</v>
      </c>
      <c r="F129" s="40">
        <v>0.78439999999999999</v>
      </c>
      <c r="G129" s="40">
        <f t="shared" si="12"/>
        <v>353.02349688071342</v>
      </c>
      <c r="H129" s="40">
        <f t="shared" si="14"/>
        <v>0.66732415430192382</v>
      </c>
      <c r="K129" s="40">
        <f t="shared" si="15"/>
        <v>170.21929660403842</v>
      </c>
      <c r="L129" s="40">
        <f t="shared" si="16"/>
        <v>1.5360053761865139E-2</v>
      </c>
      <c r="P129" s="40">
        <f t="shared" si="20"/>
        <v>6.3400000000000001E-4</v>
      </c>
    </row>
    <row r="130" spans="1:16" x14ac:dyDescent="0.2">
      <c r="A130" s="40">
        <v>60</v>
      </c>
      <c r="B130" s="40">
        <v>0.19950000000000001</v>
      </c>
      <c r="C130" s="40">
        <v>243.3</v>
      </c>
      <c r="D130" s="40">
        <v>88.09</v>
      </c>
      <c r="E130" s="40">
        <v>1465</v>
      </c>
      <c r="F130" s="40">
        <v>1.0900000000000001</v>
      </c>
      <c r="G130" s="40">
        <f t="shared" si="12"/>
        <v>440.99713724425447</v>
      </c>
      <c r="H130" s="40">
        <f t="shared" si="14"/>
        <v>0.66026236512262426</v>
      </c>
      <c r="I130" s="40">
        <f t="shared" ref="I130:I154" si="21">10^(10^(($N$2/($N$2+$O$2))*LOG(LOG(E130))+($O$2/($N$2+$O$2))*LOG(LOG(F130))))</f>
        <v>32.435502871756263</v>
      </c>
      <c r="J130" s="40">
        <f t="shared" ref="J130:J154" si="22">(I130-C130)^2/C130^2</f>
        <v>0.75114315017980637</v>
      </c>
      <c r="K130" s="40">
        <f t="shared" si="15"/>
        <v>212.63803449172804</v>
      </c>
      <c r="L130" s="40">
        <f t="shared" si="16"/>
        <v>1.5882386618683814E-2</v>
      </c>
      <c r="P130" s="40">
        <f t="shared" si="20"/>
        <v>7.980000000000001E-4</v>
      </c>
    </row>
    <row r="131" spans="1:16" x14ac:dyDescent="0.2">
      <c r="A131" s="40">
        <v>60</v>
      </c>
      <c r="B131" s="40">
        <v>0.25119999999999998</v>
      </c>
      <c r="C131" s="40">
        <v>304.39999999999998</v>
      </c>
      <c r="D131" s="40">
        <v>87.94</v>
      </c>
      <c r="E131" s="40">
        <v>1825</v>
      </c>
      <c r="F131" s="40">
        <v>1.738</v>
      </c>
      <c r="G131" s="40">
        <f t="shared" ref="G131:G154" si="23">10^(($N$2/($N$2+$O$2))*LOG(E131)+($O$2/($N$2+$O$2))*LOG(F131))</f>
        <v>572.43654612404339</v>
      </c>
      <c r="H131" s="40">
        <f t="shared" si="14"/>
        <v>0.77535167583832287</v>
      </c>
      <c r="I131" s="40">
        <f t="shared" si="21"/>
        <v>129.19443384968156</v>
      </c>
      <c r="J131" s="40">
        <f t="shared" si="22"/>
        <v>0.33128860818867739</v>
      </c>
      <c r="K131" s="40">
        <f t="shared" si="15"/>
        <v>276.01490295305962</v>
      </c>
      <c r="L131" s="40">
        <f t="shared" si="16"/>
        <v>8.6954381550252719E-3</v>
      </c>
      <c r="P131" s="40">
        <f t="shared" si="20"/>
        <v>1.0047999999999999E-3</v>
      </c>
    </row>
    <row r="132" spans="1:16" x14ac:dyDescent="0.2">
      <c r="A132" s="40">
        <v>60</v>
      </c>
      <c r="B132" s="40">
        <v>0.31619999999999998</v>
      </c>
      <c r="C132" s="40">
        <v>381</v>
      </c>
      <c r="D132" s="40">
        <v>87.6</v>
      </c>
      <c r="E132" s="40">
        <v>2279</v>
      </c>
      <c r="F132" s="40">
        <v>1.9259999999999999</v>
      </c>
      <c r="G132" s="40">
        <f t="shared" si="23"/>
        <v>700.74980371235722</v>
      </c>
      <c r="H132" s="40">
        <f t="shared" ref="H132:H154" si="24">(G132-C132)^2/C132^2</f>
        <v>0.70432097446346453</v>
      </c>
      <c r="I132" s="40">
        <f t="shared" si="21"/>
        <v>168.07157838702665</v>
      </c>
      <c r="J132" s="40">
        <f t="shared" si="22"/>
        <v>0.31233260125372608</v>
      </c>
      <c r="K132" s="40">
        <f t="shared" ref="K132:K154" si="25">10^(($N$2/($N$2+$O$2))*LOG(E132)+($O$2/($N$2+$O$2))*LOG(F132)+($N$2/(($N$2+$O$2)^2)*$O$2*(-$M$2)))</f>
        <v>337.88441771523355</v>
      </c>
      <c r="L132" s="40">
        <f t="shared" ref="L132:L154" si="26">(K132-C132)^2/C132^2</f>
        <v>1.280614928082933E-2</v>
      </c>
      <c r="P132" s="40">
        <f t="shared" si="20"/>
        <v>1.2648E-3</v>
      </c>
    </row>
    <row r="133" spans="1:16" x14ac:dyDescent="0.2">
      <c r="A133" s="40">
        <v>60</v>
      </c>
      <c r="B133" s="40">
        <v>0.39810000000000001</v>
      </c>
      <c r="C133" s="40">
        <v>477.2</v>
      </c>
      <c r="D133" s="40">
        <v>87.36</v>
      </c>
      <c r="E133" s="40">
        <v>2801</v>
      </c>
      <c r="F133" s="40">
        <v>2.3769999999999998</v>
      </c>
      <c r="G133" s="40">
        <f t="shared" si="23"/>
        <v>861.8515247685857</v>
      </c>
      <c r="H133" s="40">
        <f t="shared" si="24"/>
        <v>0.64973168568359219</v>
      </c>
      <c r="I133" s="40">
        <f t="shared" si="21"/>
        <v>241.48553955810991</v>
      </c>
      <c r="J133" s="40">
        <f t="shared" si="22"/>
        <v>0.24398975013073682</v>
      </c>
      <c r="K133" s="40">
        <f t="shared" si="25"/>
        <v>415.56372768240362</v>
      </c>
      <c r="L133" s="40">
        <f t="shared" si="26"/>
        <v>1.6682912060753671E-2</v>
      </c>
      <c r="P133" s="40">
        <f t="shared" si="20"/>
        <v>1.5924000000000001E-3</v>
      </c>
    </row>
    <row r="134" spans="1:16" x14ac:dyDescent="0.2">
      <c r="A134" s="40">
        <v>60</v>
      </c>
      <c r="B134" s="40">
        <v>0.50119999999999998</v>
      </c>
      <c r="C134" s="40">
        <v>597.29999999999995</v>
      </c>
      <c r="D134" s="40">
        <v>87.11</v>
      </c>
      <c r="E134" s="40">
        <v>3508</v>
      </c>
      <c r="F134" s="40">
        <v>2.8479999999999999</v>
      </c>
      <c r="G134" s="40">
        <f t="shared" si="23"/>
        <v>1071.4526535198461</v>
      </c>
      <c r="H134" s="40">
        <f t="shared" si="24"/>
        <v>0.63016073822213714</v>
      </c>
      <c r="I134" s="40">
        <f t="shared" si="21"/>
        <v>329.13739032991441</v>
      </c>
      <c r="J134" s="40">
        <f t="shared" si="22"/>
        <v>0.20156328015685146</v>
      </c>
      <c r="K134" s="40">
        <f t="shared" si="25"/>
        <v>516.62826593184388</v>
      </c>
      <c r="L134" s="40">
        <f t="shared" si="26"/>
        <v>1.824138271634514E-2</v>
      </c>
      <c r="P134" s="40">
        <f t="shared" si="20"/>
        <v>2.0048000000000002E-3</v>
      </c>
    </row>
    <row r="135" spans="1:16" x14ac:dyDescent="0.2">
      <c r="A135" s="40">
        <v>60</v>
      </c>
      <c r="B135" s="40">
        <v>0.63100000000000001</v>
      </c>
      <c r="C135" s="40">
        <v>745.8</v>
      </c>
      <c r="D135" s="40">
        <v>86.82</v>
      </c>
      <c r="E135" s="40">
        <v>4286</v>
      </c>
      <c r="F135" s="40">
        <v>3.1520000000000001</v>
      </c>
      <c r="G135" s="40">
        <f t="shared" si="23"/>
        <v>1287.6796739199744</v>
      </c>
      <c r="H135" s="40">
        <f t="shared" si="24"/>
        <v>0.52791130645841788</v>
      </c>
      <c r="I135" s="40">
        <f t="shared" si="21"/>
        <v>406.12130314324321</v>
      </c>
      <c r="J135" s="40">
        <f t="shared" si="22"/>
        <v>0.20743969410661708</v>
      </c>
      <c r="K135" s="40">
        <f t="shared" si="25"/>
        <v>620.88764709063878</v>
      </c>
      <c r="L135" s="40">
        <f t="shared" si="26"/>
        <v>2.8052141441168233E-2</v>
      </c>
      <c r="P135" s="40">
        <f t="shared" si="20"/>
        <v>2.5240000000000002E-3</v>
      </c>
    </row>
    <row r="136" spans="1:16" x14ac:dyDescent="0.2">
      <c r="A136" s="40">
        <v>60</v>
      </c>
      <c r="B136" s="40">
        <v>0.79430000000000001</v>
      </c>
      <c r="C136" s="40">
        <v>933.2</v>
      </c>
      <c r="D136" s="40">
        <v>86.46</v>
      </c>
      <c r="E136" s="40">
        <v>5304</v>
      </c>
      <c r="F136" s="40">
        <v>4.8529999999999998</v>
      </c>
      <c r="G136" s="40">
        <f t="shared" si="23"/>
        <v>1652.6135580270725</v>
      </c>
      <c r="H136" s="40">
        <f t="shared" si="24"/>
        <v>0.59430279980123135</v>
      </c>
      <c r="I136" s="40">
        <f t="shared" si="21"/>
        <v>644.84192835750082</v>
      </c>
      <c r="J136" s="40">
        <f t="shared" si="22"/>
        <v>9.5480517654986052E-2</v>
      </c>
      <c r="K136" s="40">
        <f t="shared" si="25"/>
        <v>796.84984113314977</v>
      </c>
      <c r="L136" s="40">
        <f t="shared" si="26"/>
        <v>2.1348228191654408E-2</v>
      </c>
      <c r="P136" s="40">
        <f t="shared" si="20"/>
        <v>3.1772000000000002E-3</v>
      </c>
    </row>
    <row r="137" spans="1:16" x14ac:dyDescent="0.2">
      <c r="A137" s="40">
        <v>60</v>
      </c>
      <c r="B137" s="40">
        <v>1</v>
      </c>
      <c r="C137" s="40">
        <v>1162</v>
      </c>
      <c r="D137" s="40">
        <v>86.13</v>
      </c>
      <c r="E137" s="40">
        <v>6627</v>
      </c>
      <c r="F137" s="40">
        <v>5.2729999999999997</v>
      </c>
      <c r="G137" s="40">
        <f t="shared" si="23"/>
        <v>2017.3152458520003</v>
      </c>
      <c r="H137" s="40">
        <f t="shared" si="24"/>
        <v>0.54180145943019764</v>
      </c>
      <c r="I137" s="40">
        <f t="shared" si="21"/>
        <v>784.72530507850161</v>
      </c>
      <c r="J137" s="40">
        <f t="shared" si="22"/>
        <v>0.10541516602044497</v>
      </c>
      <c r="K137" s="40">
        <f t="shared" si="25"/>
        <v>972.70007580702213</v>
      </c>
      <c r="L137" s="40">
        <f t="shared" si="26"/>
        <v>2.653924868354695E-2</v>
      </c>
      <c r="P137" s="40">
        <f t="shared" si="20"/>
        <v>4.0000000000000001E-3</v>
      </c>
    </row>
    <row r="138" spans="1:16" x14ac:dyDescent="0.2">
      <c r="A138" s="40">
        <v>60</v>
      </c>
      <c r="B138" s="40">
        <v>1.2589999999999999</v>
      </c>
      <c r="C138" s="40">
        <v>1449</v>
      </c>
      <c r="D138" s="40">
        <v>85.77</v>
      </c>
      <c r="E138" s="40">
        <v>8076</v>
      </c>
      <c r="F138" s="40">
        <v>6.6529999999999996</v>
      </c>
      <c r="G138" s="40">
        <f t="shared" si="23"/>
        <v>2472.6720083061723</v>
      </c>
      <c r="H138" s="40">
        <f t="shared" si="24"/>
        <v>0.49909691440878151</v>
      </c>
      <c r="I138" s="40">
        <f t="shared" si="21"/>
        <v>1032.4197254028998</v>
      </c>
      <c r="J138" s="40">
        <f t="shared" si="22"/>
        <v>8.2653382801492009E-2</v>
      </c>
      <c r="K138" s="40">
        <f t="shared" si="25"/>
        <v>1192.2619703939779</v>
      </c>
      <c r="L138" s="40">
        <f t="shared" si="26"/>
        <v>3.1393781888074297E-2</v>
      </c>
      <c r="P138" s="40">
        <f t="shared" si="20"/>
        <v>5.0359999999999997E-3</v>
      </c>
    </row>
    <row r="139" spans="1:16" x14ac:dyDescent="0.2">
      <c r="A139" s="40">
        <v>60</v>
      </c>
      <c r="B139" s="40">
        <v>1.585</v>
      </c>
      <c r="C139" s="40">
        <v>1805</v>
      </c>
      <c r="D139" s="40">
        <v>85.42</v>
      </c>
      <c r="E139" s="40">
        <v>9910</v>
      </c>
      <c r="F139" s="40">
        <v>8.6669999999999998</v>
      </c>
      <c r="G139" s="40">
        <f t="shared" si="23"/>
        <v>3064.5932792925369</v>
      </c>
      <c r="H139" s="40">
        <f t="shared" si="24"/>
        <v>0.4869745410912828</v>
      </c>
      <c r="I139" s="40">
        <f t="shared" si="21"/>
        <v>1375.5359646093514</v>
      </c>
      <c r="J139" s="40">
        <f t="shared" si="22"/>
        <v>5.6610786502258356E-2</v>
      </c>
      <c r="K139" s="40">
        <f t="shared" si="25"/>
        <v>1477.671931154503</v>
      </c>
      <c r="L139" s="40">
        <f t="shared" si="26"/>
        <v>3.2886078116074129E-2</v>
      </c>
      <c r="P139" s="40">
        <f t="shared" si="20"/>
        <v>6.3400000000000001E-3</v>
      </c>
    </row>
    <row r="140" spans="1:16" x14ac:dyDescent="0.2">
      <c r="A140" s="40">
        <v>60</v>
      </c>
      <c r="B140" s="40">
        <v>1.9950000000000001</v>
      </c>
      <c r="C140" s="40">
        <v>2244</v>
      </c>
      <c r="D140" s="40">
        <v>85.04</v>
      </c>
      <c r="E140" s="40">
        <v>12260</v>
      </c>
      <c r="F140" s="40">
        <v>11.1</v>
      </c>
      <c r="G140" s="40">
        <f t="shared" si="23"/>
        <v>3813.2553503043177</v>
      </c>
      <c r="H140" s="40">
        <f t="shared" si="24"/>
        <v>0.48903678862761124</v>
      </c>
      <c r="I140" s="40">
        <f t="shared" si="21"/>
        <v>1808.0007739194434</v>
      </c>
      <c r="J140" s="40">
        <f t="shared" si="22"/>
        <v>3.7750762807145913E-2</v>
      </c>
      <c r="K140" s="40">
        <f t="shared" si="25"/>
        <v>1838.6584724124291</v>
      </c>
      <c r="L140" s="40">
        <f t="shared" si="26"/>
        <v>3.2628453850200953E-2</v>
      </c>
      <c r="P140" s="40">
        <f t="shared" si="20"/>
        <v>7.980000000000001E-3</v>
      </c>
    </row>
    <row r="141" spans="1:16" x14ac:dyDescent="0.2">
      <c r="A141" s="40">
        <v>60</v>
      </c>
      <c r="B141" s="40">
        <v>2.512</v>
      </c>
      <c r="C141" s="40">
        <v>2786</v>
      </c>
      <c r="D141" s="40">
        <v>84.62</v>
      </c>
      <c r="E141" s="40">
        <v>14930</v>
      </c>
      <c r="F141" s="40">
        <v>14.54</v>
      </c>
      <c r="G141" s="40">
        <f t="shared" si="23"/>
        <v>4700.4983819784466</v>
      </c>
      <c r="H141" s="40">
        <f t="shared" si="24"/>
        <v>0.47222370371471883</v>
      </c>
      <c r="I141" s="40">
        <f t="shared" si="21"/>
        <v>2361.2685621953383</v>
      </c>
      <c r="J141" s="40">
        <f t="shared" si="22"/>
        <v>2.3241630449913293E-2</v>
      </c>
      <c r="K141" s="40">
        <f t="shared" si="25"/>
        <v>2266.4653637464535</v>
      </c>
      <c r="L141" s="40">
        <f t="shared" si="26"/>
        <v>3.4774971961013264E-2</v>
      </c>
      <c r="P141" s="40">
        <f t="shared" si="20"/>
        <v>1.0048E-2</v>
      </c>
    </row>
    <row r="142" spans="1:16" x14ac:dyDescent="0.2">
      <c r="A142" s="40">
        <v>60</v>
      </c>
      <c r="B142" s="40">
        <v>3.1619999999999999</v>
      </c>
      <c r="C142" s="40">
        <v>3454</v>
      </c>
      <c r="D142" s="40">
        <v>84.28</v>
      </c>
      <c r="E142" s="40">
        <v>18040</v>
      </c>
      <c r="F142" s="40">
        <v>17.64</v>
      </c>
      <c r="G142" s="40">
        <f t="shared" si="23"/>
        <v>5683.469597051665</v>
      </c>
      <c r="H142" s="40">
        <f t="shared" si="24"/>
        <v>0.41663758208031787</v>
      </c>
      <c r="I142" s="40">
        <f t="shared" si="21"/>
        <v>2940.7666297218343</v>
      </c>
      <c r="J142" s="40">
        <f t="shared" si="22"/>
        <v>2.2079290123171034E-2</v>
      </c>
      <c r="K142" s="40">
        <f t="shared" si="25"/>
        <v>2740.4300439737258</v>
      </c>
      <c r="L142" s="40">
        <f t="shared" si="26"/>
        <v>4.2680396581503389E-2</v>
      </c>
      <c r="M142" s="44"/>
      <c r="P142" s="40">
        <f t="shared" si="20"/>
        <v>1.2648E-2</v>
      </c>
    </row>
    <row r="143" spans="1:16" x14ac:dyDescent="0.2">
      <c r="A143" s="40">
        <v>60</v>
      </c>
      <c r="B143" s="40">
        <v>3.9809999999999999</v>
      </c>
      <c r="C143" s="40">
        <v>4285</v>
      </c>
      <c r="D143" s="40">
        <v>83.9</v>
      </c>
      <c r="E143" s="40">
        <v>22180</v>
      </c>
      <c r="F143" s="40">
        <v>23.62</v>
      </c>
      <c r="G143" s="40">
        <f t="shared" si="23"/>
        <v>7087.8513444405125</v>
      </c>
      <c r="H143" s="40">
        <f t="shared" si="24"/>
        <v>0.42785683738595814</v>
      </c>
      <c r="I143" s="40">
        <f t="shared" si="21"/>
        <v>3861.2237375332916</v>
      </c>
      <c r="J143" s="40">
        <f t="shared" si="22"/>
        <v>9.7807374306590426E-3</v>
      </c>
      <c r="K143" s="40">
        <f t="shared" si="25"/>
        <v>3417.5885768088815</v>
      </c>
      <c r="L143" s="40">
        <f t="shared" si="26"/>
        <v>4.0977798435694879E-2</v>
      </c>
      <c r="M143" s="44"/>
      <c r="P143" s="40">
        <f t="shared" si="20"/>
        <v>1.5924000000000001E-2</v>
      </c>
    </row>
    <row r="144" spans="1:16" x14ac:dyDescent="0.2">
      <c r="A144" s="40">
        <v>60</v>
      </c>
      <c r="B144" s="40">
        <v>5.0119999999999996</v>
      </c>
      <c r="C144" s="40">
        <v>5310</v>
      </c>
      <c r="D144" s="40">
        <v>83.47</v>
      </c>
      <c r="E144" s="40">
        <v>26980</v>
      </c>
      <c r="F144" s="40">
        <v>34.96</v>
      </c>
      <c r="G144" s="40">
        <f t="shared" si="23"/>
        <v>8908.3415234290151</v>
      </c>
      <c r="H144" s="40">
        <f t="shared" si="24"/>
        <v>0.45921463320223171</v>
      </c>
      <c r="I144" s="40">
        <f t="shared" si="21"/>
        <v>5210.2470005853374</v>
      </c>
      <c r="J144" s="40">
        <f t="shared" si="22"/>
        <v>3.5290912190769883E-4</v>
      </c>
      <c r="K144" s="40">
        <f t="shared" si="25"/>
        <v>4295.384418955593</v>
      </c>
      <c r="L144" s="40">
        <f t="shared" si="26"/>
        <v>3.6510183227399524E-2</v>
      </c>
      <c r="M144" s="44"/>
      <c r="P144" s="40">
        <f t="shared" si="20"/>
        <v>2.0048E-2</v>
      </c>
    </row>
    <row r="145" spans="1:16" x14ac:dyDescent="0.2">
      <c r="A145" s="40">
        <v>60</v>
      </c>
      <c r="B145" s="40">
        <v>6.31</v>
      </c>
      <c r="C145" s="40">
        <v>6566</v>
      </c>
      <c r="D145" s="40">
        <v>83.09</v>
      </c>
      <c r="E145" s="40">
        <v>33090</v>
      </c>
      <c r="F145" s="40">
        <v>43.53</v>
      </c>
      <c r="G145" s="40">
        <f t="shared" si="23"/>
        <v>10953.310956798114</v>
      </c>
      <c r="H145" s="40">
        <f t="shared" si="24"/>
        <v>0.44647287268737484</v>
      </c>
      <c r="I145" s="40">
        <f t="shared" si="21"/>
        <v>6555.623660982913</v>
      </c>
      <c r="J145" s="40">
        <f t="shared" si="22"/>
        <v>2.4973910355890316E-6</v>
      </c>
      <c r="K145" s="40">
        <f t="shared" si="25"/>
        <v>5281.4186676686968</v>
      </c>
      <c r="L145" s="40">
        <f t="shared" si="26"/>
        <v>3.8275551430640119E-2</v>
      </c>
      <c r="P145" s="40">
        <f t="shared" si="20"/>
        <v>2.5239999999999999E-2</v>
      </c>
    </row>
    <row r="146" spans="1:16" x14ac:dyDescent="0.2">
      <c r="A146" s="40">
        <v>60</v>
      </c>
      <c r="B146" s="40">
        <v>7.9429999999999996</v>
      </c>
      <c r="C146" s="40">
        <v>8110</v>
      </c>
      <c r="D146" s="40">
        <v>82.75</v>
      </c>
      <c r="E146" s="40">
        <v>39870</v>
      </c>
      <c r="F146" s="40">
        <v>65.849999999999994</v>
      </c>
      <c r="G146" s="40">
        <f t="shared" si="23"/>
        <v>13707.696901420522</v>
      </c>
      <c r="H146" s="40">
        <f t="shared" si="24"/>
        <v>0.47640581036903062</v>
      </c>
      <c r="I146" s="40">
        <f t="shared" si="21"/>
        <v>8735.2551584027933</v>
      </c>
      <c r="J146" s="40">
        <f t="shared" si="22"/>
        <v>5.9439186693035825E-3</v>
      </c>
      <c r="K146" s="40">
        <f t="shared" si="25"/>
        <v>6609.5162085190741</v>
      </c>
      <c r="L146" s="40">
        <f t="shared" si="26"/>
        <v>3.423110419915093E-2</v>
      </c>
      <c r="P146" s="40">
        <f t="shared" si="20"/>
        <v>3.1772000000000002E-2</v>
      </c>
    </row>
    <row r="147" spans="1:16" x14ac:dyDescent="0.2">
      <c r="A147" s="40">
        <v>60</v>
      </c>
      <c r="B147" s="40">
        <v>10</v>
      </c>
      <c r="C147" s="40">
        <v>10010</v>
      </c>
      <c r="D147" s="40">
        <v>82.43</v>
      </c>
      <c r="E147" s="40">
        <v>48260</v>
      </c>
      <c r="F147" s="40">
        <v>89.26</v>
      </c>
      <c r="G147" s="40">
        <f t="shared" si="23"/>
        <v>16908.259779258475</v>
      </c>
      <c r="H147" s="40">
        <f t="shared" si="24"/>
        <v>0.47490958574028552</v>
      </c>
      <c r="I147" s="40">
        <f t="shared" si="21"/>
        <v>11153.900289397807</v>
      </c>
      <c r="J147" s="40">
        <f t="shared" si="22"/>
        <v>1.3058947766363368E-2</v>
      </c>
      <c r="K147" s="40">
        <f t="shared" si="25"/>
        <v>8152.7493548007078</v>
      </c>
      <c r="L147" s="40">
        <f t="shared" si="26"/>
        <v>3.4424915335345842E-2</v>
      </c>
      <c r="P147" s="40">
        <f t="shared" si="20"/>
        <v>0.04</v>
      </c>
    </row>
    <row r="148" spans="1:16" x14ac:dyDescent="0.2">
      <c r="A148" s="40">
        <v>60</v>
      </c>
      <c r="B148" s="40">
        <v>12.59</v>
      </c>
      <c r="C148" s="40">
        <v>12330</v>
      </c>
      <c r="D148" s="40">
        <v>82.13</v>
      </c>
      <c r="E148" s="40">
        <v>58510</v>
      </c>
      <c r="F148" s="40">
        <v>128.6</v>
      </c>
      <c r="G148" s="40">
        <f t="shared" si="23"/>
        <v>21097.544415636694</v>
      </c>
      <c r="H148" s="40">
        <f t="shared" si="24"/>
        <v>0.50562646365370123</v>
      </c>
      <c r="I148" s="40">
        <f t="shared" si="21"/>
        <v>14502.134506894325</v>
      </c>
      <c r="J148" s="40">
        <f t="shared" si="22"/>
        <v>3.1034680353808061E-2</v>
      </c>
      <c r="K148" s="40">
        <f t="shared" si="25"/>
        <v>10172.71995273338</v>
      </c>
      <c r="L148" s="40">
        <f t="shared" si="26"/>
        <v>3.0611661350800224E-2</v>
      </c>
      <c r="P148" s="40">
        <f t="shared" si="20"/>
        <v>5.0360000000000002E-2</v>
      </c>
    </row>
    <row r="149" spans="1:16" x14ac:dyDescent="0.2">
      <c r="A149" s="40">
        <v>60</v>
      </c>
      <c r="B149" s="40">
        <v>15.85</v>
      </c>
      <c r="C149" s="40">
        <v>15160</v>
      </c>
      <c r="D149" s="40">
        <v>81.849999999999994</v>
      </c>
      <c r="E149" s="40">
        <v>70760</v>
      </c>
      <c r="F149" s="40">
        <v>196.3</v>
      </c>
      <c r="G149" s="40">
        <f t="shared" si="23"/>
        <v>26524.2575834116</v>
      </c>
      <c r="H149" s="40">
        <f t="shared" si="24"/>
        <v>0.56193196241901711</v>
      </c>
      <c r="I149" s="40">
        <f t="shared" si="21"/>
        <v>19079.129455477498</v>
      </c>
      <c r="J149" s="40">
        <f t="shared" si="22"/>
        <v>6.6831439529762338E-2</v>
      </c>
      <c r="K149" s="40">
        <f t="shared" si="25"/>
        <v>12789.348325780851</v>
      </c>
      <c r="L149" s="40">
        <f t="shared" si="26"/>
        <v>2.4453278313982661E-2</v>
      </c>
      <c r="P149" s="40">
        <f t="shared" si="20"/>
        <v>6.3399999999999998E-2</v>
      </c>
    </row>
    <row r="150" spans="1:16" x14ac:dyDescent="0.2">
      <c r="A150" s="40">
        <v>60</v>
      </c>
      <c r="B150" s="40">
        <v>19.95</v>
      </c>
      <c r="C150" s="40">
        <v>18630</v>
      </c>
      <c r="D150" s="40">
        <v>81.62</v>
      </c>
      <c r="E150" s="40">
        <v>85590</v>
      </c>
      <c r="F150" s="40">
        <v>299.7</v>
      </c>
      <c r="G150" s="40">
        <f t="shared" si="23"/>
        <v>33352.9034141745</v>
      </c>
      <c r="H150" s="40">
        <f t="shared" si="24"/>
        <v>0.62454137668946319</v>
      </c>
      <c r="I150" s="40">
        <f t="shared" si="21"/>
        <v>24968.626328886028</v>
      </c>
      <c r="J150" s="40">
        <f t="shared" si="22"/>
        <v>0.11576161864199884</v>
      </c>
      <c r="K150" s="40">
        <f t="shared" si="25"/>
        <v>16081.954343060559</v>
      </c>
      <c r="L150" s="40">
        <f t="shared" si="26"/>
        <v>1.8706334734025651E-2</v>
      </c>
      <c r="P150" s="40">
        <f t="shared" si="20"/>
        <v>7.9799999999999996E-2</v>
      </c>
    </row>
    <row r="151" spans="1:16" x14ac:dyDescent="0.2">
      <c r="A151" s="40">
        <v>60</v>
      </c>
      <c r="B151" s="40">
        <v>25.12</v>
      </c>
      <c r="C151" s="40">
        <v>22890</v>
      </c>
      <c r="D151" s="40">
        <v>81.510000000000005</v>
      </c>
      <c r="E151" s="44">
        <v>103300</v>
      </c>
      <c r="F151" s="40">
        <v>470.8</v>
      </c>
      <c r="G151" s="40">
        <f t="shared" si="23"/>
        <v>42061.976553687651</v>
      </c>
      <c r="H151" s="40">
        <f t="shared" si="24"/>
        <v>0.7015234502832397</v>
      </c>
      <c r="I151" s="40">
        <f t="shared" si="21"/>
        <v>32732.888002728017</v>
      </c>
      <c r="J151" s="40">
        <f t="shared" si="22"/>
        <v>0.1849070635163923</v>
      </c>
      <c r="K151" s="40">
        <f t="shared" si="25"/>
        <v>20281.256420627291</v>
      </c>
      <c r="L151" s="40">
        <f t="shared" si="26"/>
        <v>1.2988864941887501E-2</v>
      </c>
      <c r="P151" s="40">
        <f t="shared" si="20"/>
        <v>0.10048</v>
      </c>
    </row>
    <row r="152" spans="1:16" x14ac:dyDescent="0.2">
      <c r="A152" s="40">
        <v>60</v>
      </c>
      <c r="B152" s="40">
        <v>31.62</v>
      </c>
      <c r="C152" s="40">
        <v>28020</v>
      </c>
      <c r="D152" s="40">
        <v>81.48</v>
      </c>
      <c r="E152" s="44">
        <v>124400</v>
      </c>
      <c r="F152" s="40">
        <v>732.2</v>
      </c>
      <c r="G152" s="40">
        <f t="shared" si="23"/>
        <v>52859.364522419935</v>
      </c>
      <c r="H152" s="40">
        <f t="shared" si="24"/>
        <v>0.78585912412625403</v>
      </c>
      <c r="I152" s="40">
        <f t="shared" si="21"/>
        <v>42523.264716983176</v>
      </c>
      <c r="J152" s="40">
        <f t="shared" si="22"/>
        <v>0.2679139243495508</v>
      </c>
      <c r="K152" s="40">
        <f t="shared" si="25"/>
        <v>25487.49283672497</v>
      </c>
      <c r="L152" s="40">
        <f t="shared" si="26"/>
        <v>8.1689286535407031E-3</v>
      </c>
      <c r="P152" s="40">
        <f t="shared" si="20"/>
        <v>0.12648000000000001</v>
      </c>
    </row>
    <row r="153" spans="1:16" x14ac:dyDescent="0.2">
      <c r="A153" s="40">
        <v>60</v>
      </c>
      <c r="B153" s="40">
        <v>39.81</v>
      </c>
      <c r="C153" s="40">
        <v>34290</v>
      </c>
      <c r="D153" s="40">
        <v>81.599999999999994</v>
      </c>
      <c r="E153" s="44">
        <v>149800</v>
      </c>
      <c r="F153" s="40">
        <v>1132</v>
      </c>
      <c r="G153" s="40">
        <f t="shared" si="23"/>
        <v>66359.165453738024</v>
      </c>
      <c r="H153" s="40">
        <f t="shared" si="24"/>
        <v>0.87466217620709463</v>
      </c>
      <c r="I153" s="40">
        <f t="shared" si="21"/>
        <v>54941.121986488302</v>
      </c>
      <c r="J153" s="40">
        <f t="shared" si="22"/>
        <v>0.36270399065696451</v>
      </c>
      <c r="K153" s="40">
        <f t="shared" si="25"/>
        <v>31996.766692793477</v>
      </c>
      <c r="L153" s="40">
        <f t="shared" si="26"/>
        <v>4.4726149545501392E-3</v>
      </c>
      <c r="P153" s="40">
        <f t="shared" si="20"/>
        <v>0.15924000000000002</v>
      </c>
    </row>
    <row r="154" spans="1:16" x14ac:dyDescent="0.2">
      <c r="A154" s="40">
        <v>60</v>
      </c>
      <c r="B154" s="40">
        <v>50</v>
      </c>
      <c r="C154" s="40">
        <v>41790</v>
      </c>
      <c r="D154" s="40">
        <v>81.94</v>
      </c>
      <c r="E154" s="44">
        <v>180000</v>
      </c>
      <c r="F154" s="40">
        <v>1779</v>
      </c>
      <c r="G154" s="40">
        <f t="shared" si="23"/>
        <v>83385.348003764113</v>
      </c>
      <c r="H154" s="40">
        <f t="shared" si="24"/>
        <v>0.9907059743814407</v>
      </c>
      <c r="I154" s="40">
        <f t="shared" si="21"/>
        <v>70925.977228990887</v>
      </c>
      <c r="J154" s="40">
        <f t="shared" si="22"/>
        <v>0.48608748060559148</v>
      </c>
      <c r="K154" s="40">
        <f t="shared" si="25"/>
        <v>40206.375523722694</v>
      </c>
      <c r="L154" s="40">
        <f t="shared" si="26"/>
        <v>1.4360172893917113E-3</v>
      </c>
      <c r="P154" s="40">
        <f t="shared" si="20"/>
        <v>0.2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opLeftCell="A109" workbookViewId="0">
      <selection activeCell="F3" sqref="F3:F154"/>
    </sheetView>
  </sheetViews>
  <sheetFormatPr defaultRowHeight="12.75" x14ac:dyDescent="0.2"/>
  <cols>
    <col min="1" max="10" width="9.140625" style="40"/>
    <col min="11" max="11" width="10" style="40" bestFit="1" customWidth="1"/>
    <col min="12" max="12" width="9.140625" style="40"/>
    <col min="13" max="14" width="12.42578125" style="40" bestFit="1" customWidth="1"/>
    <col min="15" max="16" width="9.140625" style="40"/>
    <col min="17" max="20" width="9.140625" style="39"/>
    <col min="21" max="16384" width="9.140625" style="40"/>
  </cols>
  <sheetData>
    <row r="1" spans="1:21" x14ac:dyDescent="0.2">
      <c r="A1" s="40" t="s">
        <v>2</v>
      </c>
      <c r="B1" s="40" t="s">
        <v>3</v>
      </c>
      <c r="C1" s="40" t="s">
        <v>0</v>
      </c>
      <c r="D1" s="40" t="s">
        <v>1</v>
      </c>
      <c r="E1" s="40" t="s">
        <v>9</v>
      </c>
      <c r="F1" s="37" t="s">
        <v>36</v>
      </c>
      <c r="G1" s="40" t="s">
        <v>18</v>
      </c>
      <c r="H1" s="40" t="s">
        <v>21</v>
      </c>
      <c r="I1" s="40" t="s">
        <v>19</v>
      </c>
      <c r="J1" s="40" t="s">
        <v>22</v>
      </c>
      <c r="K1" s="40" t="s">
        <v>14</v>
      </c>
      <c r="L1" s="40" t="s">
        <v>23</v>
      </c>
      <c r="M1" s="43" t="s">
        <v>14</v>
      </c>
      <c r="N1" s="37" t="s">
        <v>15</v>
      </c>
      <c r="O1" s="37" t="s">
        <v>36</v>
      </c>
      <c r="P1" s="37" t="s">
        <v>49</v>
      </c>
      <c r="Q1" s="38" t="s">
        <v>48</v>
      </c>
    </row>
    <row r="2" spans="1:21" x14ac:dyDescent="0.2">
      <c r="A2" s="40" t="s">
        <v>6</v>
      </c>
      <c r="B2" s="40" t="s">
        <v>7</v>
      </c>
      <c r="D2" s="40" t="s">
        <v>5</v>
      </c>
      <c r="M2" s="43">
        <v>1.0616693363616805</v>
      </c>
      <c r="N2" s="40">
        <v>100</v>
      </c>
      <c r="O2" s="40">
        <v>20</v>
      </c>
      <c r="Q2" s="39">
        <v>30</v>
      </c>
      <c r="R2" s="39">
        <f>Q2+273</f>
        <v>303</v>
      </c>
      <c r="S2" s="39">
        <v>1</v>
      </c>
      <c r="T2" s="39">
        <f>EXP($R$6/2.303/8.314*(1/R2-1/$R$2))</f>
        <v>1</v>
      </c>
      <c r="U2" s="40">
        <f t="shared" ref="U2:U4" si="0">(S2-T2)^2</f>
        <v>0</v>
      </c>
    </row>
    <row r="3" spans="1:21" x14ac:dyDescent="0.2">
      <c r="A3" s="40">
        <v>30</v>
      </c>
      <c r="B3" s="40">
        <v>0.01</v>
      </c>
      <c r="C3" s="40">
        <v>4927</v>
      </c>
      <c r="D3" s="40">
        <v>81.650000000000006</v>
      </c>
      <c r="E3" s="40">
        <v>26120</v>
      </c>
      <c r="F3" s="40">
        <v>14.75</v>
      </c>
      <c r="G3" s="40">
        <f t="shared" ref="G3:G66" si="1">10^(($N$2/($N$2+$O$2))*LOG(E3)+($O$2/($N$2+$O$2))*LOG(F3))</f>
        <v>7509.4762348028789</v>
      </c>
      <c r="H3" s="40">
        <f>(G3-C3)^2/C3^2</f>
        <v>0.27473092139437755</v>
      </c>
      <c r="I3" s="40">
        <f t="shared" ref="I3:I66" si="2">10^(10^(($N$2/($N$2+$O$2))*LOG(LOG(E3))+($O$2/($N$2+$O$2))*LOG(LOG(F3))))</f>
        <v>3460.2341480460377</v>
      </c>
      <c r="J3" s="40">
        <f t="shared" ref="J3:J23" si="3">(I3-C3)^2/C3^2</f>
        <v>8.862504250542734E-2</v>
      </c>
      <c r="K3" s="40">
        <f>10^(($N$2/($N$2+$O$2))*LOG(E3)+($O$2/($N$2+$O$2))*LOG(F3)+($N$2/(($N$2+$O$2)^2)*$O$2*(-$M$2)))</f>
        <v>5347.5588504545767</v>
      </c>
      <c r="L3" s="40">
        <f>(K3-C3)^2/C3^2</f>
        <v>7.2859876253654485E-3</v>
      </c>
      <c r="M3" s="40" t="s">
        <v>20</v>
      </c>
      <c r="P3" s="40">
        <f>B3*$S$2</f>
        <v>0.01</v>
      </c>
      <c r="Q3" s="39">
        <v>40</v>
      </c>
      <c r="R3" s="39">
        <f t="shared" ref="R3:R5" si="4">Q3+273</f>
        <v>313</v>
      </c>
      <c r="S3" s="39">
        <v>0.13</v>
      </c>
      <c r="T3" s="39">
        <f t="shared" ref="T3:T5" si="5">EXP($R$6/2.303/8.314*(1/R3-1/$R$2))</f>
        <v>0.13026983884971768</v>
      </c>
      <c r="U3" s="40">
        <f t="shared" si="0"/>
        <v>7.2813004816960465E-8</v>
      </c>
    </row>
    <row r="4" spans="1:21" x14ac:dyDescent="0.2">
      <c r="A4" s="40">
        <v>30</v>
      </c>
      <c r="B4" s="40">
        <v>1.259E-2</v>
      </c>
      <c r="C4" s="40">
        <v>6053</v>
      </c>
      <c r="D4" s="40">
        <v>80.63</v>
      </c>
      <c r="E4" s="40">
        <v>32040</v>
      </c>
      <c r="F4" s="40">
        <v>18.510000000000002</v>
      </c>
      <c r="G4" s="40">
        <f t="shared" si="1"/>
        <v>9246.5167197634237</v>
      </c>
      <c r="H4" s="40">
        <f t="shared" ref="H4:H67" si="6">(G4-C4)^2/C4^2</f>
        <v>0.27835372703868561</v>
      </c>
      <c r="I4" s="40">
        <f t="shared" si="2"/>
        <v>4437.6460367084292</v>
      </c>
      <c r="J4" s="40">
        <f t="shared" si="3"/>
        <v>7.1218702188757976E-2</v>
      </c>
      <c r="K4" s="40">
        <f t="shared" ref="K4:K67" si="7">10^(($N$2/($N$2+$O$2))*LOG(E4)+($O$2/($N$2+$O$2))*LOG(F4)+($N$2/(($N$2+$O$2)^2)*$O$2*(-$M$2)))</f>
        <v>6584.5194491044367</v>
      </c>
      <c r="L4" s="40">
        <f t="shared" ref="L4:L67" si="8">(K4-C4)^2/C4^2</f>
        <v>7.7107562305391503E-3</v>
      </c>
      <c r="M4" s="40" t="s">
        <v>12</v>
      </c>
      <c r="N4" s="40" t="s">
        <v>13</v>
      </c>
      <c r="O4" s="40" t="s">
        <v>14</v>
      </c>
      <c r="P4" s="40">
        <f t="shared" ref="P4:P40" si="9">B4*$S$2</f>
        <v>1.259E-2</v>
      </c>
      <c r="Q4" s="39">
        <v>50</v>
      </c>
      <c r="R4" s="39">
        <f t="shared" si="4"/>
        <v>323</v>
      </c>
      <c r="S4" s="39">
        <v>0.02</v>
      </c>
      <c r="T4" s="39">
        <f t="shared" si="5"/>
        <v>1.9252901127842392E-2</v>
      </c>
      <c r="U4" s="40">
        <f t="shared" si="0"/>
        <v>5.5815672477917009E-7</v>
      </c>
    </row>
    <row r="5" spans="1:21" x14ac:dyDescent="0.2">
      <c r="A5" s="40">
        <v>29.9</v>
      </c>
      <c r="B5" s="40">
        <v>1.585E-2</v>
      </c>
      <c r="C5" s="40">
        <v>7455</v>
      </c>
      <c r="D5" s="40">
        <v>80.05</v>
      </c>
      <c r="E5" s="40">
        <v>38890</v>
      </c>
      <c r="F5" s="40">
        <v>23.17</v>
      </c>
      <c r="G5" s="40">
        <f t="shared" si="1"/>
        <v>11281.130545547259</v>
      </c>
      <c r="H5" s="40">
        <f t="shared" si="6"/>
        <v>0.26340515620564015</v>
      </c>
      <c r="I5" s="40">
        <f t="shared" si="2"/>
        <v>5621.7042275443555</v>
      </c>
      <c r="J5" s="40">
        <f t="shared" si="3"/>
        <v>6.0474150771901485E-2</v>
      </c>
      <c r="K5" s="40">
        <f t="shared" si="7"/>
        <v>8033.3844339755287</v>
      </c>
      <c r="L5" s="40">
        <f t="shared" si="8"/>
        <v>6.0191878472299083E-3</v>
      </c>
      <c r="M5" s="43">
        <f>SUM(H3:H154)</f>
        <v>26.553154490718988</v>
      </c>
      <c r="N5" s="43">
        <f>SUM(J24:J154)</f>
        <v>4.3979250086838828</v>
      </c>
      <c r="O5" s="43">
        <f>SUM(L3:L154)</f>
        <v>2.043827064758958</v>
      </c>
      <c r="P5" s="40">
        <f t="shared" si="9"/>
        <v>1.585E-2</v>
      </c>
      <c r="Q5" s="39">
        <v>60</v>
      </c>
      <c r="R5" s="39">
        <f t="shared" si="4"/>
        <v>333</v>
      </c>
      <c r="S5" s="39">
        <v>4.0000000000000001E-3</v>
      </c>
      <c r="T5" s="39">
        <f t="shared" si="5"/>
        <v>3.1916790845190066E-3</v>
      </c>
      <c r="U5" s="40">
        <f>(S5-T5)^2</f>
        <v>6.5338270240403143E-7</v>
      </c>
    </row>
    <row r="6" spans="1:21" x14ac:dyDescent="0.2">
      <c r="A6" s="40">
        <v>30</v>
      </c>
      <c r="B6" s="40">
        <v>1.9949999999999999E-2</v>
      </c>
      <c r="C6" s="40">
        <v>9149</v>
      </c>
      <c r="D6" s="40">
        <v>79.55</v>
      </c>
      <c r="E6" s="40">
        <v>47000</v>
      </c>
      <c r="F6" s="40">
        <v>29.1</v>
      </c>
      <c r="G6" s="40">
        <f t="shared" si="1"/>
        <v>13721.356449022591</v>
      </c>
      <c r="H6" s="40">
        <f t="shared" si="6"/>
        <v>0.24976576142120366</v>
      </c>
      <c r="I6" s="40">
        <f t="shared" si="2"/>
        <v>7086.798429142249</v>
      </c>
      <c r="J6" s="40">
        <f t="shared" si="3"/>
        <v>5.080599621096886E-2</v>
      </c>
      <c r="K6" s="40">
        <f t="shared" si="7"/>
        <v>9771.0890646608223</v>
      </c>
      <c r="L6" s="40">
        <f t="shared" si="8"/>
        <v>4.6233617876667464E-3</v>
      </c>
      <c r="P6" s="40">
        <f t="shared" si="9"/>
        <v>1.9949999999999999E-2</v>
      </c>
      <c r="Q6" s="38" t="s">
        <v>50</v>
      </c>
      <c r="R6" s="41">
        <v>370106.31154532463</v>
      </c>
      <c r="S6" s="38" t="s">
        <v>51</v>
      </c>
      <c r="T6" s="42">
        <f>SUM(U3:U5)</f>
        <v>1.284352432000162E-6</v>
      </c>
    </row>
    <row r="7" spans="1:21" x14ac:dyDescent="0.2">
      <c r="A7" s="40">
        <v>30</v>
      </c>
      <c r="B7" s="40">
        <v>2.512E-2</v>
      </c>
      <c r="C7" s="40">
        <v>11210</v>
      </c>
      <c r="D7" s="40">
        <v>79.069999999999993</v>
      </c>
      <c r="E7" s="40">
        <v>56690</v>
      </c>
      <c r="F7" s="40">
        <v>36</v>
      </c>
      <c r="G7" s="40">
        <f t="shared" si="1"/>
        <v>16620.310421816659</v>
      </c>
      <c r="H7" s="40">
        <f t="shared" si="6"/>
        <v>0.2329341383928899</v>
      </c>
      <c r="I7" s="40">
        <f t="shared" si="2"/>
        <v>8837.6368518808704</v>
      </c>
      <c r="J7" s="40">
        <f t="shared" si="3"/>
        <v>4.4786911349810381E-2</v>
      </c>
      <c r="K7" s="40">
        <f t="shared" si="7"/>
        <v>11835.457669015577</v>
      </c>
      <c r="L7" s="40">
        <f t="shared" si="8"/>
        <v>3.1130394100653993E-3</v>
      </c>
      <c r="M7" s="44"/>
      <c r="P7" s="40">
        <f t="shared" si="9"/>
        <v>2.512E-2</v>
      </c>
      <c r="Q7" s="39">
        <v>25</v>
      </c>
      <c r="R7" s="39">
        <f>Q7+273</f>
        <v>298</v>
      </c>
      <c r="T7" s="39">
        <f>EXP($R$6/2.303/8.314*(1/R2-1/$R$7))</f>
        <v>0.34288186721473096</v>
      </c>
    </row>
    <row r="8" spans="1:21" x14ac:dyDescent="0.2">
      <c r="A8" s="40">
        <v>30</v>
      </c>
      <c r="B8" s="40">
        <v>3.1620000000000002E-2</v>
      </c>
      <c r="C8" s="40">
        <v>13730</v>
      </c>
      <c r="D8" s="40">
        <v>78.62</v>
      </c>
      <c r="E8" s="40">
        <v>67790</v>
      </c>
      <c r="F8" s="40">
        <v>45.2</v>
      </c>
      <c r="G8" s="40">
        <f t="shared" si="1"/>
        <v>20036.772509878705</v>
      </c>
      <c r="H8" s="40">
        <f t="shared" si="6"/>
        <v>0.21099553129447235</v>
      </c>
      <c r="I8" s="40">
        <f t="shared" si="2"/>
        <v>10996.373035180241</v>
      </c>
      <c r="J8" s="40">
        <f t="shared" si="3"/>
        <v>3.9640344946100185E-2</v>
      </c>
      <c r="K8" s="40">
        <f t="shared" si="7"/>
        <v>14268.347993854386</v>
      </c>
      <c r="L8" s="40">
        <f t="shared" si="8"/>
        <v>1.5373937936716375E-3</v>
      </c>
      <c r="M8" s="44"/>
      <c r="P8" s="40">
        <f t="shared" si="9"/>
        <v>3.1620000000000002E-2</v>
      </c>
    </row>
    <row r="9" spans="1:21" x14ac:dyDescent="0.2">
      <c r="A9" s="40">
        <v>29.9</v>
      </c>
      <c r="B9" s="40">
        <v>3.9809999999999998E-2</v>
      </c>
      <c r="C9" s="40">
        <v>16850</v>
      </c>
      <c r="D9" s="40">
        <v>78.03</v>
      </c>
      <c r="E9" s="40">
        <v>81060</v>
      </c>
      <c r="F9" s="40">
        <v>56.29</v>
      </c>
      <c r="G9" s="40">
        <f t="shared" si="1"/>
        <v>24121.855282619093</v>
      </c>
      <c r="H9" s="40">
        <f t="shared" si="6"/>
        <v>0.18624758253169515</v>
      </c>
      <c r="I9" s="40">
        <f t="shared" si="2"/>
        <v>13604.595190631662</v>
      </c>
      <c r="J9" s="40">
        <f t="shared" si="3"/>
        <v>3.7096927424459622E-2</v>
      </c>
      <c r="K9" s="40">
        <f t="shared" si="7"/>
        <v>17177.368523803609</v>
      </c>
      <c r="L9" s="40">
        <f t="shared" si="8"/>
        <v>3.7746268921044974E-4</v>
      </c>
      <c r="M9" s="44"/>
      <c r="P9" s="40">
        <f t="shared" si="9"/>
        <v>3.9809999999999998E-2</v>
      </c>
    </row>
    <row r="10" spans="1:21" x14ac:dyDescent="0.2">
      <c r="A10" s="40">
        <v>30</v>
      </c>
      <c r="B10" s="40">
        <v>5.0119999999999998E-2</v>
      </c>
      <c r="C10" s="40">
        <v>20700</v>
      </c>
      <c r="D10" s="40">
        <v>77.040000000000006</v>
      </c>
      <c r="E10" s="40">
        <v>96650</v>
      </c>
      <c r="F10" s="40">
        <v>70.25</v>
      </c>
      <c r="G10" s="40">
        <f t="shared" si="1"/>
        <v>28980.726615704931</v>
      </c>
      <c r="H10" s="40">
        <f t="shared" si="6"/>
        <v>0.16002808299853916</v>
      </c>
      <c r="I10" s="40">
        <f t="shared" si="2"/>
        <v>16777.839091644255</v>
      </c>
      <c r="J10" s="40">
        <f t="shared" si="3"/>
        <v>3.5901295691927383E-2</v>
      </c>
      <c r="K10" s="40">
        <f t="shared" si="7"/>
        <v>20637.410154942077</v>
      </c>
      <c r="L10" s="40">
        <f t="shared" si="8"/>
        <v>9.1425440602458533E-6</v>
      </c>
      <c r="P10" s="40">
        <f t="shared" si="9"/>
        <v>5.0119999999999998E-2</v>
      </c>
    </row>
    <row r="11" spans="1:21" x14ac:dyDescent="0.2">
      <c r="A11" s="40">
        <v>30</v>
      </c>
      <c r="B11" s="40">
        <v>6.3100000000000003E-2</v>
      </c>
      <c r="C11" s="40">
        <v>25200</v>
      </c>
      <c r="D11" s="40">
        <v>75.52</v>
      </c>
      <c r="E11" s="44">
        <v>115800</v>
      </c>
      <c r="F11" s="40">
        <v>87.82</v>
      </c>
      <c r="G11" s="40">
        <f t="shared" si="1"/>
        <v>34969.495884239579</v>
      </c>
      <c r="H11" s="40">
        <f t="shared" si="6"/>
        <v>0.15029454811062937</v>
      </c>
      <c r="I11" s="40">
        <f t="shared" si="2"/>
        <v>20737.791433608614</v>
      </c>
      <c r="J11" s="40">
        <f t="shared" si="3"/>
        <v>3.1354411202407201E-2</v>
      </c>
      <c r="K11" s="40">
        <f t="shared" si="7"/>
        <v>24902.061257619604</v>
      </c>
      <c r="L11" s="40">
        <f t="shared" si="8"/>
        <v>1.3978252426809687E-4</v>
      </c>
      <c r="P11" s="40">
        <f t="shared" si="9"/>
        <v>6.3100000000000003E-2</v>
      </c>
    </row>
    <row r="12" spans="1:21" x14ac:dyDescent="0.2">
      <c r="A12" s="40">
        <v>30</v>
      </c>
      <c r="B12" s="40">
        <v>7.9430000000000001E-2</v>
      </c>
      <c r="C12" s="40">
        <v>30290</v>
      </c>
      <c r="D12" s="40">
        <v>74.39</v>
      </c>
      <c r="E12" s="44">
        <v>138200</v>
      </c>
      <c r="F12" s="40">
        <v>109.2</v>
      </c>
      <c r="G12" s="40">
        <f t="shared" si="1"/>
        <v>42020.428385546475</v>
      </c>
      <c r="H12" s="40">
        <f t="shared" si="6"/>
        <v>0.14997856650424185</v>
      </c>
      <c r="I12" s="40">
        <f t="shared" si="2"/>
        <v>25469.777940446715</v>
      </c>
      <c r="J12" s="40">
        <f t="shared" si="3"/>
        <v>2.5324188946058156E-2</v>
      </c>
      <c r="K12" s="40">
        <f t="shared" si="7"/>
        <v>29923.087401437104</v>
      </c>
      <c r="L12" s="40">
        <f t="shared" si="8"/>
        <v>1.4673263000871295E-4</v>
      </c>
      <c r="P12" s="40">
        <f t="shared" si="9"/>
        <v>7.9430000000000001E-2</v>
      </c>
    </row>
    <row r="13" spans="1:21" x14ac:dyDescent="0.2">
      <c r="A13" s="40">
        <v>30</v>
      </c>
      <c r="B13" s="40">
        <v>0.1</v>
      </c>
      <c r="C13" s="40">
        <v>36740</v>
      </c>
      <c r="D13" s="40">
        <v>74.510000000000005</v>
      </c>
      <c r="E13" s="44">
        <v>162300</v>
      </c>
      <c r="F13" s="40">
        <v>135.6</v>
      </c>
      <c r="G13" s="40">
        <f t="shared" si="1"/>
        <v>49809.102320777507</v>
      </c>
      <c r="H13" s="40">
        <f t="shared" si="6"/>
        <v>0.12653574091310033</v>
      </c>
      <c r="I13" s="40">
        <f t="shared" si="2"/>
        <v>30864.164964883719</v>
      </c>
      <c r="J13" s="40">
        <f t="shared" si="3"/>
        <v>2.5577664406847174E-2</v>
      </c>
      <c r="K13" s="40">
        <f t="shared" si="7"/>
        <v>35469.465195752447</v>
      </c>
      <c r="L13" s="40">
        <f t="shared" si="8"/>
        <v>1.1958998977383234E-3</v>
      </c>
      <c r="P13" s="40">
        <f t="shared" si="9"/>
        <v>0.1</v>
      </c>
    </row>
    <row r="14" spans="1:21" x14ac:dyDescent="0.2">
      <c r="A14" s="40">
        <v>30</v>
      </c>
      <c r="B14" s="40">
        <v>0.12590000000000001</v>
      </c>
      <c r="C14" s="40">
        <v>45530</v>
      </c>
      <c r="D14" s="40">
        <v>73.599999999999994</v>
      </c>
      <c r="E14" s="44">
        <v>192900</v>
      </c>
      <c r="F14" s="40">
        <v>168.4</v>
      </c>
      <c r="G14" s="40">
        <f t="shared" si="1"/>
        <v>59634.905798647844</v>
      </c>
      <c r="H14" s="40">
        <f t="shared" si="6"/>
        <v>9.5972118020349134E-2</v>
      </c>
      <c r="I14" s="40">
        <f t="shared" si="2"/>
        <v>37676.055852804078</v>
      </c>
      <c r="J14" s="40">
        <f t="shared" si="3"/>
        <v>2.9756395086550518E-2</v>
      </c>
      <c r="K14" s="40">
        <f t="shared" si="7"/>
        <v>42466.499437288025</v>
      </c>
      <c r="L14" s="40">
        <f t="shared" si="8"/>
        <v>4.5273141193614419E-3</v>
      </c>
      <c r="P14" s="40">
        <f t="shared" si="9"/>
        <v>0.12590000000000001</v>
      </c>
    </row>
    <row r="15" spans="1:21" x14ac:dyDescent="0.2">
      <c r="A15" s="40">
        <v>29.9</v>
      </c>
      <c r="B15" s="40">
        <v>0.1585</v>
      </c>
      <c r="C15" s="40">
        <v>54110</v>
      </c>
      <c r="D15" s="40">
        <v>73.47</v>
      </c>
      <c r="E15" s="44">
        <v>228400</v>
      </c>
      <c r="F15" s="40">
        <v>210.1</v>
      </c>
      <c r="G15" s="40">
        <f t="shared" si="1"/>
        <v>71228.056039169634</v>
      </c>
      <c r="H15" s="40">
        <f t="shared" si="6"/>
        <v>0.10008150319479055</v>
      </c>
      <c r="I15" s="40">
        <f t="shared" si="2"/>
        <v>45882.725286228939</v>
      </c>
      <c r="J15" s="40">
        <f t="shared" si="3"/>
        <v>2.3118355084142856E-2</v>
      </c>
      <c r="K15" s="40">
        <f t="shared" si="7"/>
        <v>50722.075623285404</v>
      </c>
      <c r="L15" s="40">
        <f t="shared" si="8"/>
        <v>3.9202372185563076E-3</v>
      </c>
      <c r="P15" s="40">
        <f t="shared" si="9"/>
        <v>0.1585</v>
      </c>
    </row>
    <row r="16" spans="1:21" x14ac:dyDescent="0.2">
      <c r="A16" s="40">
        <v>30</v>
      </c>
      <c r="B16" s="40">
        <v>0.19950000000000001</v>
      </c>
      <c r="C16" s="40">
        <v>65870</v>
      </c>
      <c r="D16" s="40">
        <v>73.150000000000006</v>
      </c>
      <c r="E16" s="44">
        <v>273500</v>
      </c>
      <c r="F16" s="40">
        <v>261.3</v>
      </c>
      <c r="G16" s="40">
        <f t="shared" si="1"/>
        <v>85833.010232104556</v>
      </c>
      <c r="H16" s="40">
        <f t="shared" si="6"/>
        <v>9.1849486330630351E-2</v>
      </c>
      <c r="I16" s="40">
        <f t="shared" si="2"/>
        <v>56215.174218855078</v>
      </c>
      <c r="J16" s="40">
        <f t="shared" si="3"/>
        <v>2.1483921459650043E-2</v>
      </c>
      <c r="K16" s="40">
        <f t="shared" si="7"/>
        <v>61122.381798162445</v>
      </c>
      <c r="L16" s="40">
        <f t="shared" si="8"/>
        <v>5.1948886791862757E-3</v>
      </c>
      <c r="P16" s="40">
        <f t="shared" si="9"/>
        <v>0.19950000000000001</v>
      </c>
    </row>
    <row r="17" spans="1:16" x14ac:dyDescent="0.2">
      <c r="A17" s="40">
        <v>30</v>
      </c>
      <c r="B17" s="40">
        <v>0.25119999999999998</v>
      </c>
      <c r="C17" s="40">
        <v>78010</v>
      </c>
      <c r="D17" s="40">
        <v>72.989999999999995</v>
      </c>
      <c r="E17" s="44">
        <v>322600</v>
      </c>
      <c r="F17" s="40">
        <v>324.7</v>
      </c>
      <c r="G17" s="40">
        <f t="shared" si="1"/>
        <v>102125.45802316231</v>
      </c>
      <c r="H17" s="40">
        <f t="shared" si="6"/>
        <v>9.5563153778877891E-2</v>
      </c>
      <c r="I17" s="40">
        <f t="shared" si="2"/>
        <v>68036.510486252606</v>
      </c>
      <c r="J17" s="40">
        <f t="shared" si="3"/>
        <v>1.6345330823506161E-2</v>
      </c>
      <c r="K17" s="40">
        <f t="shared" si="7"/>
        <v>72724.365832262934</v>
      </c>
      <c r="L17" s="40">
        <f t="shared" si="8"/>
        <v>4.5908557464003196E-3</v>
      </c>
      <c r="P17" s="40">
        <f t="shared" si="9"/>
        <v>0.25119999999999998</v>
      </c>
    </row>
    <row r="18" spans="1:16" x14ac:dyDescent="0.2">
      <c r="A18" s="40">
        <v>30</v>
      </c>
      <c r="B18" s="40">
        <v>0.31619999999999998</v>
      </c>
      <c r="C18" s="40">
        <v>94520</v>
      </c>
      <c r="D18" s="40">
        <v>71.78</v>
      </c>
      <c r="E18" s="44">
        <v>378100</v>
      </c>
      <c r="F18" s="40">
        <v>403.9</v>
      </c>
      <c r="G18" s="40">
        <f t="shared" si="1"/>
        <v>120888.37506371985</v>
      </c>
      <c r="H18" s="40">
        <f t="shared" si="6"/>
        <v>7.7825032193868854E-2</v>
      </c>
      <c r="I18" s="40">
        <f t="shared" si="2"/>
        <v>81910.069607022771</v>
      </c>
      <c r="J18" s="40">
        <f t="shared" si="3"/>
        <v>1.7798276633996104E-2</v>
      </c>
      <c r="K18" s="40">
        <f t="shared" si="7"/>
        <v>86085.591028711293</v>
      </c>
      <c r="L18" s="40">
        <f t="shared" si="8"/>
        <v>7.9627280756684495E-3</v>
      </c>
      <c r="P18" s="40">
        <f t="shared" si="9"/>
        <v>0.31619999999999998</v>
      </c>
    </row>
    <row r="19" spans="1:16" x14ac:dyDescent="0.2">
      <c r="A19" s="40">
        <v>30</v>
      </c>
      <c r="B19" s="40">
        <v>0.39810000000000001</v>
      </c>
      <c r="C19" s="44">
        <v>111100</v>
      </c>
      <c r="D19" s="40">
        <v>71.790000000000006</v>
      </c>
      <c r="E19" s="44">
        <v>448900</v>
      </c>
      <c r="F19" s="40">
        <v>501.7</v>
      </c>
      <c r="G19" s="40">
        <f t="shared" si="1"/>
        <v>144610.12050084706</v>
      </c>
      <c r="H19" s="40">
        <f t="shared" si="6"/>
        <v>9.0975376420014742E-2</v>
      </c>
      <c r="I19" s="40">
        <f t="shared" si="2"/>
        <v>99420.131933459314</v>
      </c>
      <c r="J19" s="40">
        <f t="shared" si="3"/>
        <v>1.1052175086691134E-2</v>
      </c>
      <c r="K19" s="40">
        <f t="shared" si="7"/>
        <v>102978.03809081588</v>
      </c>
      <c r="L19" s="40">
        <f t="shared" si="8"/>
        <v>5.344336299409772E-3</v>
      </c>
      <c r="P19" s="40">
        <f t="shared" si="9"/>
        <v>0.39810000000000001</v>
      </c>
    </row>
    <row r="20" spans="1:16" x14ac:dyDescent="0.2">
      <c r="A20" s="40">
        <v>30</v>
      </c>
      <c r="B20" s="40">
        <v>0.50119999999999998</v>
      </c>
      <c r="C20" s="44">
        <v>133200</v>
      </c>
      <c r="D20" s="40">
        <v>71.260000000000005</v>
      </c>
      <c r="E20" s="44">
        <v>526300</v>
      </c>
      <c r="F20" s="40">
        <v>618.6</v>
      </c>
      <c r="G20" s="40">
        <f t="shared" si="1"/>
        <v>170973.75932904604</v>
      </c>
      <c r="H20" s="40">
        <f t="shared" si="6"/>
        <v>8.0421462783092354E-2</v>
      </c>
      <c r="I20" s="40">
        <f t="shared" si="2"/>
        <v>119200.23510008298</v>
      </c>
      <c r="J20" s="40">
        <f t="shared" si="3"/>
        <v>1.1046712097962185E-2</v>
      </c>
      <c r="K20" s="40">
        <f t="shared" si="7"/>
        <v>121751.79883494618</v>
      </c>
      <c r="L20" s="40">
        <f t="shared" si="8"/>
        <v>7.3869652262363505E-3</v>
      </c>
      <c r="P20" s="40">
        <f t="shared" si="9"/>
        <v>0.50119999999999998</v>
      </c>
    </row>
    <row r="21" spans="1:16" x14ac:dyDescent="0.2">
      <c r="A21" s="40">
        <v>29.9</v>
      </c>
      <c r="B21" s="40">
        <v>0.63100000000000001</v>
      </c>
      <c r="C21" s="44">
        <v>164500</v>
      </c>
      <c r="D21" s="40">
        <v>69.37</v>
      </c>
      <c r="E21" s="44">
        <v>619200</v>
      </c>
      <c r="F21" s="40">
        <v>770</v>
      </c>
      <c r="G21" s="40">
        <f t="shared" si="1"/>
        <v>203052.1429485314</v>
      </c>
      <c r="H21" s="40">
        <f t="shared" si="6"/>
        <v>5.4924390052715676E-2</v>
      </c>
      <c r="I21" s="40">
        <f t="shared" si="2"/>
        <v>143592.6240217429</v>
      </c>
      <c r="J21" s="40">
        <f t="shared" si="3"/>
        <v>1.6153522982832826E-2</v>
      </c>
      <c r="K21" s="40">
        <f t="shared" si="7"/>
        <v>144595.07563202103</v>
      </c>
      <c r="L21" s="40">
        <f t="shared" si="8"/>
        <v>1.4641624304836905E-2</v>
      </c>
      <c r="P21" s="40">
        <f t="shared" si="9"/>
        <v>0.63100000000000001</v>
      </c>
    </row>
    <row r="22" spans="1:16" x14ac:dyDescent="0.2">
      <c r="A22" s="40">
        <v>30</v>
      </c>
      <c r="B22" s="40">
        <v>0.79430000000000001</v>
      </c>
      <c r="C22" s="44">
        <v>193700</v>
      </c>
      <c r="D22" s="40">
        <v>69.97</v>
      </c>
      <c r="E22" s="44">
        <v>720800</v>
      </c>
      <c r="F22" s="40">
        <v>950.4</v>
      </c>
      <c r="G22" s="40">
        <f t="shared" si="1"/>
        <v>238687.70730744299</v>
      </c>
      <c r="H22" s="40">
        <f t="shared" si="6"/>
        <v>5.3942178327703656E-2</v>
      </c>
      <c r="I22" s="40">
        <f t="shared" si="2"/>
        <v>171068.61218914212</v>
      </c>
      <c r="J22" s="40">
        <f t="shared" si="3"/>
        <v>1.3650958050171698E-2</v>
      </c>
      <c r="K22" s="40">
        <f t="shared" si="7"/>
        <v>169971.44964533378</v>
      </c>
      <c r="L22" s="40">
        <f t="shared" si="8"/>
        <v>1.5006629903763344E-2</v>
      </c>
      <c r="P22" s="40">
        <f t="shared" si="9"/>
        <v>0.79430000000000001</v>
      </c>
    </row>
    <row r="23" spans="1:16" x14ac:dyDescent="0.2">
      <c r="A23" s="40">
        <v>30</v>
      </c>
      <c r="B23" s="40">
        <v>1</v>
      </c>
      <c r="C23" s="44">
        <v>231400</v>
      </c>
      <c r="D23" s="40">
        <v>69.11</v>
      </c>
      <c r="E23" s="44">
        <v>840200</v>
      </c>
      <c r="F23" s="40">
        <v>1177</v>
      </c>
      <c r="G23" s="40">
        <f t="shared" si="1"/>
        <v>281048.73927183164</v>
      </c>
      <c r="H23" s="40">
        <f t="shared" si="6"/>
        <v>4.6035168877022983E-2</v>
      </c>
      <c r="I23" s="40">
        <f t="shared" si="2"/>
        <v>204074.75507931472</v>
      </c>
      <c r="J23" s="40">
        <f t="shared" si="3"/>
        <v>1.3944450897424127E-2</v>
      </c>
      <c r="K23" s="40">
        <f t="shared" si="7"/>
        <v>200137.08361401258</v>
      </c>
      <c r="L23" s="40">
        <f t="shared" si="8"/>
        <v>1.8252916577781796E-2</v>
      </c>
      <c r="O23" s="21">
        <f t="shared" ref="O23:O40" si="10">P23*$T$7</f>
        <v>0.34288186721473096</v>
      </c>
      <c r="P23" s="40">
        <f t="shared" si="9"/>
        <v>1</v>
      </c>
    </row>
    <row r="24" spans="1:16" x14ac:dyDescent="0.2">
      <c r="A24" s="40">
        <v>30</v>
      </c>
      <c r="B24" s="40">
        <v>1.2589999999999999</v>
      </c>
      <c r="C24" s="44">
        <v>278600</v>
      </c>
      <c r="D24" s="40">
        <v>67.8</v>
      </c>
      <c r="E24" s="44">
        <v>986600</v>
      </c>
      <c r="F24" s="40">
        <v>1457</v>
      </c>
      <c r="G24" s="40">
        <f t="shared" si="1"/>
        <v>332936.07187586679</v>
      </c>
      <c r="H24" s="40">
        <f t="shared" si="6"/>
        <v>3.8037700384026617E-2</v>
      </c>
      <c r="I24" s="40">
        <f t="shared" si="2"/>
        <v>244612.61925460168</v>
      </c>
      <c r="J24" s="40">
        <f>(I24-C24)^2/C24^2</f>
        <v>1.4882406725617013E-2</v>
      </c>
      <c r="K24" s="40">
        <f t="shared" si="7"/>
        <v>237086.47342727854</v>
      </c>
      <c r="L24" s="40">
        <f t="shared" si="8"/>
        <v>2.2203274712502757E-2</v>
      </c>
      <c r="O24" s="21">
        <f t="shared" si="10"/>
        <v>0.43168827082334627</v>
      </c>
      <c r="P24" s="40">
        <f t="shared" si="9"/>
        <v>1.2589999999999999</v>
      </c>
    </row>
    <row r="25" spans="1:16" x14ac:dyDescent="0.2">
      <c r="A25" s="40">
        <v>30</v>
      </c>
      <c r="B25" s="40">
        <v>1.585</v>
      </c>
      <c r="C25" s="44">
        <v>325500</v>
      </c>
      <c r="D25" s="40">
        <v>68.28</v>
      </c>
      <c r="E25" s="44">
        <v>1153000</v>
      </c>
      <c r="F25" s="40">
        <v>1801</v>
      </c>
      <c r="G25" s="40">
        <f t="shared" si="1"/>
        <v>392744.43639034725</v>
      </c>
      <c r="H25" s="40">
        <f t="shared" si="6"/>
        <v>4.2678655552539593E-2</v>
      </c>
      <c r="I25" s="40">
        <f t="shared" si="2"/>
        <v>291879.46193227987</v>
      </c>
      <c r="J25" s="40">
        <f t="shared" ref="J25:J88" si="11">(I25-C25)^2/C25^2</f>
        <v>1.0668597572568434E-2</v>
      </c>
      <c r="K25" s="40">
        <f t="shared" si="7"/>
        <v>279676.49422105483</v>
      </c>
      <c r="L25" s="40">
        <f t="shared" si="8"/>
        <v>1.9818676047229915E-2</v>
      </c>
      <c r="O25" s="21">
        <f t="shared" si="10"/>
        <v>0.54346775953534854</v>
      </c>
      <c r="P25" s="40">
        <f t="shared" si="9"/>
        <v>1.585</v>
      </c>
    </row>
    <row r="26" spans="1:16" x14ac:dyDescent="0.2">
      <c r="A26" s="40">
        <v>29.9</v>
      </c>
      <c r="B26" s="40">
        <v>1.9950000000000001</v>
      </c>
      <c r="C26" s="44">
        <v>383400</v>
      </c>
      <c r="D26" s="40">
        <v>68.290000000000006</v>
      </c>
      <c r="E26" s="44">
        <v>1358000</v>
      </c>
      <c r="F26" s="40">
        <v>2227</v>
      </c>
      <c r="G26" s="40">
        <f t="shared" si="1"/>
        <v>466340.54701273836</v>
      </c>
      <c r="H26" s="40">
        <f t="shared" si="6"/>
        <v>4.6798245734580426E-2</v>
      </c>
      <c r="I26" s="40">
        <f t="shared" si="2"/>
        <v>350183.82707467477</v>
      </c>
      <c r="J26" s="40">
        <f t="shared" si="11"/>
        <v>7.5057650979737656E-3</v>
      </c>
      <c r="K26" s="40">
        <f t="shared" si="7"/>
        <v>332084.88069331431</v>
      </c>
      <c r="L26" s="40">
        <f t="shared" si="8"/>
        <v>1.791374834355124E-2</v>
      </c>
      <c r="O26" s="21">
        <f t="shared" si="10"/>
        <v>0.68404932509338834</v>
      </c>
      <c r="P26" s="40">
        <f t="shared" si="9"/>
        <v>1.9950000000000001</v>
      </c>
    </row>
    <row r="27" spans="1:16" x14ac:dyDescent="0.2">
      <c r="A27" s="40">
        <v>30</v>
      </c>
      <c r="B27" s="40">
        <v>2.512</v>
      </c>
      <c r="C27" s="44">
        <v>456200</v>
      </c>
      <c r="D27" s="40">
        <v>68.12</v>
      </c>
      <c r="E27" s="44">
        <v>1568000</v>
      </c>
      <c r="F27" s="40">
        <v>2757</v>
      </c>
      <c r="G27" s="40">
        <f t="shared" si="1"/>
        <v>544746.57658794755</v>
      </c>
      <c r="H27" s="40">
        <f t="shared" si="6"/>
        <v>3.767324137854032E-2</v>
      </c>
      <c r="I27" s="40">
        <f t="shared" si="2"/>
        <v>413824.81927734916</v>
      </c>
      <c r="J27" s="40">
        <f t="shared" si="11"/>
        <v>8.6280482463606742E-3</v>
      </c>
      <c r="K27" s="40">
        <f t="shared" si="7"/>
        <v>387918.4494102301</v>
      </c>
      <c r="L27" s="40">
        <f t="shared" si="8"/>
        <v>2.2402484618582127E-2</v>
      </c>
      <c r="O27" s="21">
        <f t="shared" si="10"/>
        <v>0.86131925044340418</v>
      </c>
      <c r="P27" s="40">
        <f t="shared" si="9"/>
        <v>2.512</v>
      </c>
    </row>
    <row r="28" spans="1:16" x14ac:dyDescent="0.2">
      <c r="A28" s="40">
        <v>30</v>
      </c>
      <c r="B28" s="40">
        <v>3.1619999999999999</v>
      </c>
      <c r="C28" s="44">
        <v>556200</v>
      </c>
      <c r="D28" s="40">
        <v>67.78</v>
      </c>
      <c r="E28" s="44">
        <v>1839000</v>
      </c>
      <c r="F28" s="40">
        <v>3422</v>
      </c>
      <c r="G28" s="40">
        <f t="shared" si="1"/>
        <v>644958.01162132097</v>
      </c>
      <c r="H28" s="40">
        <f t="shared" si="6"/>
        <v>2.5465555835394529E-2</v>
      </c>
      <c r="I28" s="40">
        <f t="shared" si="2"/>
        <v>494949.26329390862</v>
      </c>
      <c r="J28" s="40">
        <f t="shared" si="11"/>
        <v>1.2127203469990765E-2</v>
      </c>
      <c r="K28" s="40">
        <f t="shared" si="7"/>
        <v>459279.82396867045</v>
      </c>
      <c r="L28" s="40">
        <f t="shared" si="8"/>
        <v>3.0364519946324744E-2</v>
      </c>
      <c r="O28" s="21">
        <f t="shared" si="10"/>
        <v>1.0841924641329792</v>
      </c>
      <c r="P28" s="40">
        <f>B28*$S$2</f>
        <v>3.1619999999999999</v>
      </c>
    </row>
    <row r="29" spans="1:16" x14ac:dyDescent="0.2">
      <c r="A29" s="40">
        <v>29.9</v>
      </c>
      <c r="B29" s="40">
        <v>3.9809999999999999</v>
      </c>
      <c r="C29" s="44">
        <v>649900</v>
      </c>
      <c r="D29" s="40">
        <v>66.23</v>
      </c>
      <c r="E29" s="44">
        <v>2108000</v>
      </c>
      <c r="F29" s="40">
        <v>4232</v>
      </c>
      <c r="G29" s="40">
        <f t="shared" si="1"/>
        <v>748714.85278834775</v>
      </c>
      <c r="H29" s="40">
        <f t="shared" si="6"/>
        <v>2.3118059758984399E-2</v>
      </c>
      <c r="I29" s="40">
        <f t="shared" si="2"/>
        <v>580954.33594688599</v>
      </c>
      <c r="J29" s="40">
        <f t="shared" si="11"/>
        <v>1.125436105590181E-2</v>
      </c>
      <c r="K29" s="40">
        <f t="shared" si="7"/>
        <v>533165.91095120797</v>
      </c>
      <c r="L29" s="40">
        <f t="shared" si="8"/>
        <v>3.2262819857999163E-2</v>
      </c>
      <c r="O29" s="21">
        <f t="shared" si="10"/>
        <v>1.3650127133818439</v>
      </c>
      <c r="P29" s="40">
        <f t="shared" si="9"/>
        <v>3.9809999999999999</v>
      </c>
    </row>
    <row r="30" spans="1:16" x14ac:dyDescent="0.2">
      <c r="A30" s="40">
        <v>30</v>
      </c>
      <c r="B30" s="40">
        <v>5.0119999999999996</v>
      </c>
      <c r="C30" s="44">
        <v>774700</v>
      </c>
      <c r="D30" s="40">
        <v>65.08</v>
      </c>
      <c r="E30" s="44">
        <v>2466000</v>
      </c>
      <c r="F30" s="40">
        <v>5240</v>
      </c>
      <c r="G30" s="40">
        <f t="shared" si="1"/>
        <v>884197.82319092902</v>
      </c>
      <c r="H30" s="40">
        <f t="shared" si="6"/>
        <v>1.997762510924702E-2</v>
      </c>
      <c r="I30" s="40">
        <f t="shared" si="2"/>
        <v>692435.54288058565</v>
      </c>
      <c r="J30" s="40">
        <f t="shared" si="11"/>
        <v>1.1276059534635105E-2</v>
      </c>
      <c r="K30" s="40">
        <f t="shared" si="7"/>
        <v>629644.43153090705</v>
      </c>
      <c r="L30" s="40">
        <f t="shared" si="8"/>
        <v>3.5059175534134089E-2</v>
      </c>
      <c r="O30" s="21">
        <f t="shared" si="10"/>
        <v>1.7185239184802314</v>
      </c>
      <c r="P30" s="40">
        <f t="shared" si="9"/>
        <v>5.0119999999999996</v>
      </c>
    </row>
    <row r="31" spans="1:16" x14ac:dyDescent="0.2">
      <c r="A31" s="40">
        <v>30</v>
      </c>
      <c r="B31" s="40">
        <v>6.31</v>
      </c>
      <c r="C31" s="44">
        <v>911700</v>
      </c>
      <c r="D31" s="40">
        <v>65.260000000000005</v>
      </c>
      <c r="E31" s="44">
        <v>2846000</v>
      </c>
      <c r="F31" s="40">
        <v>6477</v>
      </c>
      <c r="G31" s="40">
        <f t="shared" si="1"/>
        <v>1032186.2338403037</v>
      </c>
      <c r="H31" s="40">
        <f t="shared" si="6"/>
        <v>1.7465094876642707E-2</v>
      </c>
      <c r="I31" s="40">
        <f t="shared" si="2"/>
        <v>816150.94473910448</v>
      </c>
      <c r="J31" s="40">
        <f t="shared" si="11"/>
        <v>1.0983705631104642E-2</v>
      </c>
      <c r="K31" s="40">
        <f t="shared" si="7"/>
        <v>735028.17739924218</v>
      </c>
      <c r="L31" s="40">
        <f t="shared" si="8"/>
        <v>3.7551792212641273E-2</v>
      </c>
      <c r="O31" s="36">
        <f t="shared" si="10"/>
        <v>2.1635845821249524</v>
      </c>
      <c r="P31" s="40">
        <f t="shared" si="9"/>
        <v>6.31</v>
      </c>
    </row>
    <row r="32" spans="1:16" x14ac:dyDescent="0.2">
      <c r="A32" s="40">
        <v>30</v>
      </c>
      <c r="B32" s="40">
        <v>7.9429999999999996</v>
      </c>
      <c r="C32" s="44">
        <v>1074000</v>
      </c>
      <c r="D32" s="40">
        <v>64.760000000000005</v>
      </c>
      <c r="E32" s="44">
        <v>3301000</v>
      </c>
      <c r="F32" s="40">
        <v>8056</v>
      </c>
      <c r="G32" s="40">
        <f t="shared" si="1"/>
        <v>1211224.1270582851</v>
      </c>
      <c r="H32" s="40">
        <f t="shared" si="6"/>
        <v>1.6324969957683004E-2</v>
      </c>
      <c r="I32" s="40">
        <f t="shared" si="2"/>
        <v>966804.37147552159</v>
      </c>
      <c r="J32" s="40">
        <f t="shared" si="11"/>
        <v>9.961978207399174E-3</v>
      </c>
      <c r="K32" s="40">
        <f t="shared" si="7"/>
        <v>862522.51129264815</v>
      </c>
      <c r="L32" s="40">
        <f t="shared" si="8"/>
        <v>3.8772135900502588E-2</v>
      </c>
      <c r="O32" s="21">
        <f t="shared" si="10"/>
        <v>2.7235106712866077</v>
      </c>
      <c r="P32" s="40">
        <f t="shared" si="9"/>
        <v>7.9429999999999996</v>
      </c>
    </row>
    <row r="33" spans="1:16" x14ac:dyDescent="0.2">
      <c r="A33" s="40">
        <v>30</v>
      </c>
      <c r="B33" s="40">
        <v>10</v>
      </c>
      <c r="C33" s="44">
        <v>1266000</v>
      </c>
      <c r="D33" s="40">
        <v>64.260000000000005</v>
      </c>
      <c r="E33" s="44">
        <v>3816000</v>
      </c>
      <c r="F33" s="40">
        <v>9975</v>
      </c>
      <c r="G33" s="40">
        <f t="shared" si="1"/>
        <v>1416312.6118051198</v>
      </c>
      <c r="H33" s="40">
        <f t="shared" si="6"/>
        <v>1.4096893892567949E-2</v>
      </c>
      <c r="I33" s="40">
        <f t="shared" si="2"/>
        <v>1140595.7884423092</v>
      </c>
      <c r="J33" s="40">
        <f t="shared" si="11"/>
        <v>9.8119840302616605E-3</v>
      </c>
      <c r="K33" s="40">
        <f t="shared" si="7"/>
        <v>1008567.6824127689</v>
      </c>
      <c r="L33" s="40">
        <f t="shared" si="8"/>
        <v>4.1348401215364657E-2</v>
      </c>
      <c r="O33" s="21">
        <f t="shared" si="10"/>
        <v>3.4288186721473095</v>
      </c>
      <c r="P33" s="40">
        <f t="shared" si="9"/>
        <v>10</v>
      </c>
    </row>
    <row r="34" spans="1:16" x14ac:dyDescent="0.2">
      <c r="A34" s="40">
        <v>30</v>
      </c>
      <c r="B34" s="40">
        <v>12.59</v>
      </c>
      <c r="C34" s="44">
        <v>1489000</v>
      </c>
      <c r="D34" s="40">
        <v>63.76</v>
      </c>
      <c r="E34" s="44">
        <v>4406000</v>
      </c>
      <c r="F34" s="40">
        <v>12380</v>
      </c>
      <c r="G34" s="40">
        <f t="shared" si="1"/>
        <v>1655098.524310447</v>
      </c>
      <c r="H34" s="40">
        <f t="shared" si="6"/>
        <v>1.2443488550290293E-2</v>
      </c>
      <c r="I34" s="40">
        <f t="shared" si="2"/>
        <v>1344673.0554581976</v>
      </c>
      <c r="J34" s="40">
        <f t="shared" si="11"/>
        <v>9.3951872364081632E-3</v>
      </c>
      <c r="K34" s="40">
        <f t="shared" si="7"/>
        <v>1178609.0647749356</v>
      </c>
      <c r="L34" s="40">
        <f t="shared" si="8"/>
        <v>4.3453890279281156E-2</v>
      </c>
      <c r="O34" s="21">
        <f t="shared" si="10"/>
        <v>4.3168827082334627</v>
      </c>
      <c r="P34" s="40">
        <f t="shared" si="9"/>
        <v>12.59</v>
      </c>
    </row>
    <row r="35" spans="1:16" x14ac:dyDescent="0.2">
      <c r="A35" s="40">
        <v>29.9</v>
      </c>
      <c r="B35" s="40">
        <v>15.85</v>
      </c>
      <c r="C35" s="44">
        <v>1747000</v>
      </c>
      <c r="D35" s="40">
        <v>63.24</v>
      </c>
      <c r="E35" s="44">
        <v>5080000</v>
      </c>
      <c r="F35" s="40">
        <v>15310</v>
      </c>
      <c r="G35" s="40">
        <f t="shared" si="1"/>
        <v>1930703.6843845877</v>
      </c>
      <c r="H35" s="40">
        <f t="shared" si="6"/>
        <v>1.1057321146979647E-2</v>
      </c>
      <c r="I35" s="40">
        <f t="shared" si="2"/>
        <v>1581565.8120664982</v>
      </c>
      <c r="J35" s="40">
        <f t="shared" si="11"/>
        <v>8.9673623299332313E-3</v>
      </c>
      <c r="K35" s="40">
        <f t="shared" si="7"/>
        <v>1374869.7315515319</v>
      </c>
      <c r="L35" s="40">
        <f t="shared" si="8"/>
        <v>4.5373698667182466E-2</v>
      </c>
      <c r="O35" s="21">
        <f t="shared" si="10"/>
        <v>5.4346775953534854</v>
      </c>
      <c r="P35" s="40">
        <f t="shared" si="9"/>
        <v>15.85</v>
      </c>
    </row>
    <row r="36" spans="1:16" x14ac:dyDescent="0.2">
      <c r="A36" s="40">
        <v>30</v>
      </c>
      <c r="B36" s="40">
        <v>19.95</v>
      </c>
      <c r="C36" s="44">
        <v>2048000</v>
      </c>
      <c r="D36" s="40">
        <v>62.69</v>
      </c>
      <c r="E36" s="44">
        <v>5843000</v>
      </c>
      <c r="F36" s="40">
        <v>19010</v>
      </c>
      <c r="G36" s="40">
        <f t="shared" si="1"/>
        <v>2249194.0436630477</v>
      </c>
      <c r="H36" s="40">
        <f t="shared" si="6"/>
        <v>9.6509559644432901E-3</v>
      </c>
      <c r="I36" s="40">
        <f t="shared" si="2"/>
        <v>1857957.7095371152</v>
      </c>
      <c r="J36" s="40">
        <f t="shared" si="11"/>
        <v>8.6107426081608509E-3</v>
      </c>
      <c r="K36" s="40">
        <f t="shared" si="7"/>
        <v>1601669.2960339026</v>
      </c>
      <c r="L36" s="40">
        <f t="shared" si="8"/>
        <v>4.7495626760213877E-2</v>
      </c>
      <c r="O36" s="21">
        <f t="shared" si="10"/>
        <v>6.8404932509338821</v>
      </c>
      <c r="P36" s="40">
        <f t="shared" si="9"/>
        <v>19.95</v>
      </c>
    </row>
    <row r="37" spans="1:16" x14ac:dyDescent="0.2">
      <c r="A37" s="40">
        <v>30</v>
      </c>
      <c r="B37" s="40">
        <v>25.12</v>
      </c>
      <c r="C37" s="44">
        <v>2386000</v>
      </c>
      <c r="D37" s="40">
        <v>62.14</v>
      </c>
      <c r="E37" s="44">
        <v>6667000</v>
      </c>
      <c r="F37" s="40">
        <v>23620</v>
      </c>
      <c r="G37" s="40">
        <f t="shared" si="1"/>
        <v>2603087.0691563827</v>
      </c>
      <c r="H37" s="40">
        <f t="shared" si="6"/>
        <v>8.2780306880433571E-3</v>
      </c>
      <c r="I37" s="40">
        <f t="shared" si="2"/>
        <v>2168787.2492870758</v>
      </c>
      <c r="J37" s="40">
        <f t="shared" si="11"/>
        <v>8.2876185179604801E-3</v>
      </c>
      <c r="K37" s="40">
        <f t="shared" si="7"/>
        <v>1853679.3858748365</v>
      </c>
      <c r="L37" s="40">
        <f t="shared" si="8"/>
        <v>4.9774360674518521E-2</v>
      </c>
      <c r="O37" s="21">
        <f t="shared" si="10"/>
        <v>8.6131925044340427</v>
      </c>
      <c r="P37" s="40">
        <f t="shared" si="9"/>
        <v>25.12</v>
      </c>
    </row>
    <row r="38" spans="1:16" x14ac:dyDescent="0.2">
      <c r="A38" s="40">
        <v>30</v>
      </c>
      <c r="B38" s="40">
        <v>31.62</v>
      </c>
      <c r="C38" s="44">
        <v>2795000</v>
      </c>
      <c r="D38" s="40">
        <v>62.34</v>
      </c>
      <c r="E38" s="44">
        <v>7598000</v>
      </c>
      <c r="F38" s="40">
        <v>29330</v>
      </c>
      <c r="G38" s="40">
        <f t="shared" si="1"/>
        <v>3009318.0139152696</v>
      </c>
      <c r="H38" s="40">
        <f t="shared" si="6"/>
        <v>5.8796805039136087E-3</v>
      </c>
      <c r="I38" s="40">
        <f t="shared" si="2"/>
        <v>2527984.207281447</v>
      </c>
      <c r="J38" s="40">
        <f t="shared" si="11"/>
        <v>9.1266263947078069E-3</v>
      </c>
      <c r="K38" s="40">
        <f t="shared" si="7"/>
        <v>2142959.7319402676</v>
      </c>
      <c r="L38" s="40">
        <f t="shared" si="8"/>
        <v>5.4423342369156226E-2</v>
      </c>
      <c r="O38" s="21">
        <f t="shared" si="10"/>
        <v>10.841924641329793</v>
      </c>
      <c r="P38" s="40">
        <f t="shared" si="9"/>
        <v>31.62</v>
      </c>
    </row>
    <row r="39" spans="1:16" x14ac:dyDescent="0.2">
      <c r="A39" s="40">
        <v>30</v>
      </c>
      <c r="B39" s="40">
        <v>39.81</v>
      </c>
      <c r="C39" s="44">
        <v>3265000</v>
      </c>
      <c r="D39" s="40">
        <v>61.01</v>
      </c>
      <c r="E39" s="44">
        <v>8787000</v>
      </c>
      <c r="F39" s="40">
        <v>36390</v>
      </c>
      <c r="G39" s="40">
        <f t="shared" si="1"/>
        <v>3521255.4426593687</v>
      </c>
      <c r="H39" s="40">
        <f t="shared" si="6"/>
        <v>6.1599874198292265E-3</v>
      </c>
      <c r="I39" s="40">
        <f t="shared" si="2"/>
        <v>2978872.837069524</v>
      </c>
      <c r="J39" s="40">
        <f t="shared" si="11"/>
        <v>7.6798335275890684E-3</v>
      </c>
      <c r="K39" s="40">
        <f t="shared" si="7"/>
        <v>2507514.5214303671</v>
      </c>
      <c r="L39" s="40">
        <f t="shared" si="8"/>
        <v>5.3824778580552075E-2</v>
      </c>
      <c r="O39" s="21">
        <f t="shared" si="10"/>
        <v>13.65012713381844</v>
      </c>
      <c r="P39" s="40">
        <f t="shared" si="9"/>
        <v>39.81</v>
      </c>
    </row>
    <row r="40" spans="1:16" x14ac:dyDescent="0.2">
      <c r="A40" s="40">
        <v>29.9</v>
      </c>
      <c r="B40" s="40">
        <v>50</v>
      </c>
      <c r="C40" s="44">
        <v>3613000</v>
      </c>
      <c r="D40" s="40">
        <v>58.48</v>
      </c>
      <c r="E40" s="44">
        <v>8799000</v>
      </c>
      <c r="F40" s="40">
        <v>45170</v>
      </c>
      <c r="G40" s="40">
        <f t="shared" si="1"/>
        <v>3654568.555634886</v>
      </c>
      <c r="H40" s="40">
        <f t="shared" si="6"/>
        <v>1.3237133410056627E-4</v>
      </c>
      <c r="I40" s="40">
        <f t="shared" si="2"/>
        <v>3137131.0889923722</v>
      </c>
      <c r="J40" s="40">
        <f t="shared" si="11"/>
        <v>1.7347573751579765E-2</v>
      </c>
      <c r="K40" s="40">
        <f t="shared" si="7"/>
        <v>2602447.8689613026</v>
      </c>
      <c r="L40" s="40">
        <f t="shared" si="8"/>
        <v>7.8231475487796104E-2</v>
      </c>
      <c r="O40" s="21">
        <f t="shared" si="10"/>
        <v>17.144093360736548</v>
      </c>
      <c r="P40" s="40">
        <f t="shared" si="9"/>
        <v>50</v>
      </c>
    </row>
    <row r="41" spans="1:16" x14ac:dyDescent="0.2">
      <c r="A41" s="40">
        <v>40</v>
      </c>
      <c r="B41" s="40">
        <v>0.01</v>
      </c>
      <c r="C41" s="40">
        <v>659.6</v>
      </c>
      <c r="D41" s="40">
        <v>86.32</v>
      </c>
      <c r="E41" s="40">
        <v>3603</v>
      </c>
      <c r="F41" s="40">
        <v>3.65</v>
      </c>
      <c r="G41" s="40">
        <f t="shared" si="1"/>
        <v>1141.832400967005</v>
      </c>
      <c r="H41" s="40">
        <f t="shared" si="6"/>
        <v>0.53450464066099346</v>
      </c>
      <c r="I41" s="40">
        <f t="shared" si="2"/>
        <v>412.42788441486863</v>
      </c>
      <c r="J41" s="40">
        <f t="shared" si="11"/>
        <v>0.14042280876540009</v>
      </c>
      <c r="K41" s="40">
        <f t="shared" si="7"/>
        <v>813.10810109876888</v>
      </c>
      <c r="L41" s="40">
        <f t="shared" si="8"/>
        <v>5.4162824628792246E-2</v>
      </c>
      <c r="O41" s="21"/>
      <c r="P41" s="40">
        <f>B41*$S$3</f>
        <v>1.3000000000000002E-3</v>
      </c>
    </row>
    <row r="42" spans="1:16" x14ac:dyDescent="0.2">
      <c r="A42" s="40">
        <v>40</v>
      </c>
      <c r="B42" s="40">
        <v>1.259E-2</v>
      </c>
      <c r="C42" s="40">
        <v>816.5</v>
      </c>
      <c r="D42" s="40">
        <v>86.04</v>
      </c>
      <c r="E42" s="40">
        <v>4511</v>
      </c>
      <c r="F42" s="40">
        <v>4.4749999999999996</v>
      </c>
      <c r="G42" s="40">
        <f t="shared" si="1"/>
        <v>1424.5997458284187</v>
      </c>
      <c r="H42" s="40">
        <f t="shared" si="6"/>
        <v>0.55467330592594399</v>
      </c>
      <c r="I42" s="40">
        <f t="shared" si="2"/>
        <v>550.79906339878244</v>
      </c>
      <c r="J42" s="40">
        <f t="shared" si="11"/>
        <v>0.10589459469891575</v>
      </c>
      <c r="K42" s="40">
        <f t="shared" si="7"/>
        <v>1014.469017673117</v>
      </c>
      <c r="L42" s="40">
        <f t="shared" si="8"/>
        <v>5.8787105595679026E-2</v>
      </c>
      <c r="P42" s="40">
        <f t="shared" ref="P42:P78" si="12">B42*$S$3</f>
        <v>1.6367E-3</v>
      </c>
    </row>
    <row r="43" spans="1:16" x14ac:dyDescent="0.2">
      <c r="A43" s="40">
        <v>40</v>
      </c>
      <c r="B43" s="40">
        <v>1.585E-2</v>
      </c>
      <c r="C43" s="40">
        <v>1014</v>
      </c>
      <c r="D43" s="40">
        <v>85.71</v>
      </c>
      <c r="E43" s="40">
        <v>5593</v>
      </c>
      <c r="F43" s="40">
        <v>5.758</v>
      </c>
      <c r="G43" s="40">
        <f t="shared" si="1"/>
        <v>1777.2531509012779</v>
      </c>
      <c r="H43" s="40">
        <f t="shared" si="6"/>
        <v>0.56658008041339292</v>
      </c>
      <c r="I43" s="40">
        <f t="shared" si="2"/>
        <v>745.96981005070404</v>
      </c>
      <c r="J43" s="40">
        <f t="shared" si="11"/>
        <v>6.9870124688537663E-2</v>
      </c>
      <c r="K43" s="40">
        <f t="shared" si="7"/>
        <v>1265.596363772217</v>
      </c>
      <c r="L43" s="40">
        <f t="shared" si="8"/>
        <v>6.1564847814426206E-2</v>
      </c>
      <c r="P43" s="40">
        <f t="shared" si="12"/>
        <v>2.0604999999999998E-3</v>
      </c>
    </row>
    <row r="44" spans="1:16" x14ac:dyDescent="0.2">
      <c r="A44" s="40">
        <v>40</v>
      </c>
      <c r="B44" s="40">
        <v>1.9949999999999999E-2</v>
      </c>
      <c r="C44" s="40">
        <v>1256</v>
      </c>
      <c r="D44" s="40">
        <v>85.41</v>
      </c>
      <c r="E44" s="40">
        <v>6913</v>
      </c>
      <c r="F44" s="40">
        <v>6.9960000000000004</v>
      </c>
      <c r="G44" s="40">
        <f t="shared" si="1"/>
        <v>2190.4353057641611</v>
      </c>
      <c r="H44" s="40">
        <f t="shared" si="6"/>
        <v>0.55350200607692068</v>
      </c>
      <c r="I44" s="40">
        <f t="shared" si="2"/>
        <v>962.44292169480798</v>
      </c>
      <c r="J44" s="40">
        <f t="shared" si="11"/>
        <v>5.4626809291883446E-2</v>
      </c>
      <c r="K44" s="40">
        <f t="shared" si="7"/>
        <v>1559.8267228546306</v>
      </c>
      <c r="L44" s="40">
        <f t="shared" si="8"/>
        <v>5.8515734360790821E-2</v>
      </c>
      <c r="P44" s="40">
        <f t="shared" si="12"/>
        <v>2.5934999999999999E-3</v>
      </c>
    </row>
    <row r="45" spans="1:16" x14ac:dyDescent="0.2">
      <c r="A45" s="40">
        <v>40</v>
      </c>
      <c r="B45" s="40">
        <v>2.512E-2</v>
      </c>
      <c r="C45" s="40">
        <v>1559</v>
      </c>
      <c r="D45" s="40">
        <v>85.21</v>
      </c>
      <c r="E45" s="40">
        <v>8488</v>
      </c>
      <c r="F45" s="40">
        <v>8.5820000000000007</v>
      </c>
      <c r="G45" s="40">
        <f t="shared" si="1"/>
        <v>2689.0728058511872</v>
      </c>
      <c r="H45" s="40">
        <f t="shared" si="6"/>
        <v>0.52543695940201762</v>
      </c>
      <c r="I45" s="40">
        <f t="shared" si="2"/>
        <v>1236.0188939793529</v>
      </c>
      <c r="J45" s="40">
        <f t="shared" si="11"/>
        <v>4.2920226426917334E-2</v>
      </c>
      <c r="K45" s="40">
        <f t="shared" si="7"/>
        <v>1914.9105254241069</v>
      </c>
      <c r="L45" s="40">
        <f t="shared" si="8"/>
        <v>5.2118202984373821E-2</v>
      </c>
      <c r="P45" s="40">
        <f t="shared" si="12"/>
        <v>3.2656E-3</v>
      </c>
    </row>
    <row r="46" spans="1:16" x14ac:dyDescent="0.2">
      <c r="A46" s="40">
        <v>40</v>
      </c>
      <c r="B46" s="40">
        <v>3.1620000000000002E-2</v>
      </c>
      <c r="C46" s="40">
        <v>1938</v>
      </c>
      <c r="D46" s="40">
        <v>84.95</v>
      </c>
      <c r="E46" s="40">
        <v>10350</v>
      </c>
      <c r="F46" s="40">
        <v>10.85</v>
      </c>
      <c r="G46" s="40">
        <f t="shared" si="1"/>
        <v>3298.7943940783894</v>
      </c>
      <c r="H46" s="40">
        <f t="shared" si="6"/>
        <v>0.4930346901935147</v>
      </c>
      <c r="I46" s="40">
        <f t="shared" si="2"/>
        <v>1596.6675099610056</v>
      </c>
      <c r="J46" s="40">
        <f t="shared" si="11"/>
        <v>3.1020422774806457E-2</v>
      </c>
      <c r="K46" s="40">
        <f t="shared" si="7"/>
        <v>2349.0982068933699</v>
      </c>
      <c r="L46" s="40">
        <f t="shared" si="8"/>
        <v>4.4997006188474277E-2</v>
      </c>
      <c r="P46" s="40">
        <f t="shared" si="12"/>
        <v>4.1106000000000007E-3</v>
      </c>
    </row>
    <row r="47" spans="1:16" x14ac:dyDescent="0.2">
      <c r="A47" s="40">
        <v>40</v>
      </c>
      <c r="B47" s="40">
        <v>3.9809999999999998E-2</v>
      </c>
      <c r="C47" s="40">
        <v>2420</v>
      </c>
      <c r="D47" s="40">
        <v>84.5</v>
      </c>
      <c r="E47" s="40">
        <v>12630</v>
      </c>
      <c r="F47" s="40">
        <v>13.64</v>
      </c>
      <c r="G47" s="40">
        <f t="shared" si="1"/>
        <v>4045.4967242592711</v>
      </c>
      <c r="H47" s="40">
        <f t="shared" si="6"/>
        <v>0.45117129987323623</v>
      </c>
      <c r="I47" s="40">
        <f t="shared" si="2"/>
        <v>2045.4399375222195</v>
      </c>
      <c r="J47" s="40">
        <f t="shared" si="11"/>
        <v>2.3955884229792852E-2</v>
      </c>
      <c r="K47" s="40">
        <f t="shared" si="7"/>
        <v>2880.8309841952</v>
      </c>
      <c r="L47" s="40">
        <f t="shared" si="8"/>
        <v>3.6262071578839677E-2</v>
      </c>
      <c r="P47" s="40">
        <f t="shared" si="12"/>
        <v>5.1752999999999999E-3</v>
      </c>
    </row>
    <row r="48" spans="1:16" x14ac:dyDescent="0.2">
      <c r="A48" s="40">
        <v>40</v>
      </c>
      <c r="B48" s="40">
        <v>5.0119999999999998E-2</v>
      </c>
      <c r="C48" s="40">
        <v>3028</v>
      </c>
      <c r="D48" s="40">
        <v>83.46</v>
      </c>
      <c r="E48" s="40">
        <v>15410</v>
      </c>
      <c r="F48" s="40">
        <v>16.96</v>
      </c>
      <c r="G48" s="40">
        <f t="shared" si="1"/>
        <v>4951.534852218002</v>
      </c>
      <c r="H48" s="40">
        <f t="shared" si="6"/>
        <v>0.403541661325791</v>
      </c>
      <c r="I48" s="40">
        <f t="shared" si="2"/>
        <v>2594.5884674205777</v>
      </c>
      <c r="J48" s="40">
        <f t="shared" si="11"/>
        <v>2.0487510292841848E-2</v>
      </c>
      <c r="K48" s="40">
        <f t="shared" si="7"/>
        <v>3526.0280736486916</v>
      </c>
      <c r="L48" s="40">
        <f t="shared" si="8"/>
        <v>2.7051783763498691E-2</v>
      </c>
      <c r="M48" s="44"/>
      <c r="P48" s="40">
        <f t="shared" si="12"/>
        <v>6.5155999999999999E-3</v>
      </c>
    </row>
    <row r="49" spans="1:16" x14ac:dyDescent="0.2">
      <c r="A49" s="40">
        <v>40</v>
      </c>
      <c r="B49" s="40">
        <v>6.3100000000000003E-2</v>
      </c>
      <c r="C49" s="40">
        <v>3746</v>
      </c>
      <c r="D49" s="40">
        <v>81.849999999999994</v>
      </c>
      <c r="E49" s="40">
        <v>18840</v>
      </c>
      <c r="F49" s="40">
        <v>21.23</v>
      </c>
      <c r="G49" s="40">
        <f t="shared" si="1"/>
        <v>6077.5109184667335</v>
      </c>
      <c r="H49" s="40">
        <f t="shared" si="6"/>
        <v>0.38738193228709605</v>
      </c>
      <c r="I49" s="40">
        <f t="shared" si="2"/>
        <v>3294.0611624104713</v>
      </c>
      <c r="J49" s="40">
        <f t="shared" si="11"/>
        <v>1.4555387852169518E-2</v>
      </c>
      <c r="K49" s="40">
        <f t="shared" si="7"/>
        <v>4327.8447503648322</v>
      </c>
      <c r="L49" s="40">
        <f t="shared" si="8"/>
        <v>2.412563174894038E-2</v>
      </c>
      <c r="M49" s="44"/>
      <c r="P49" s="40">
        <f t="shared" si="12"/>
        <v>8.2030000000000002E-3</v>
      </c>
    </row>
    <row r="50" spans="1:16" x14ac:dyDescent="0.2">
      <c r="A50" s="40">
        <v>40</v>
      </c>
      <c r="B50" s="40">
        <v>7.9430000000000001E-2</v>
      </c>
      <c r="C50" s="40">
        <v>4576</v>
      </c>
      <c r="D50" s="40">
        <v>80.760000000000005</v>
      </c>
      <c r="E50" s="40">
        <v>22840</v>
      </c>
      <c r="F50" s="40">
        <v>26.61</v>
      </c>
      <c r="G50" s="40">
        <f t="shared" si="1"/>
        <v>7408.9084566154816</v>
      </c>
      <c r="H50" s="40">
        <f t="shared" si="6"/>
        <v>0.38325960714973789</v>
      </c>
      <c r="I50" s="40">
        <f t="shared" si="2"/>
        <v>4146.8896420183992</v>
      </c>
      <c r="J50" s="40">
        <f t="shared" si="11"/>
        <v>8.7935849613242096E-3</v>
      </c>
      <c r="K50" s="40">
        <f t="shared" si="7"/>
        <v>5275.9437210499154</v>
      </c>
      <c r="L50" s="40">
        <f t="shared" si="8"/>
        <v>2.339667877236136E-2</v>
      </c>
      <c r="M50" s="44"/>
      <c r="P50" s="40">
        <f t="shared" si="12"/>
        <v>1.0325900000000001E-2</v>
      </c>
    </row>
    <row r="51" spans="1:16" x14ac:dyDescent="0.2">
      <c r="A51" s="40">
        <v>40</v>
      </c>
      <c r="B51" s="40">
        <v>0.1</v>
      </c>
      <c r="C51" s="40">
        <v>5672</v>
      </c>
      <c r="D51" s="40">
        <v>81.209999999999994</v>
      </c>
      <c r="E51" s="40">
        <v>27360</v>
      </c>
      <c r="F51" s="40">
        <v>33.200000000000003</v>
      </c>
      <c r="G51" s="40">
        <f t="shared" si="1"/>
        <v>8935.5184967778168</v>
      </c>
      <c r="H51" s="40">
        <f t="shared" si="6"/>
        <v>0.3310546654715833</v>
      </c>
      <c r="I51" s="40">
        <f t="shared" si="2"/>
        <v>5152.7054716862231</v>
      </c>
      <c r="J51" s="40">
        <f t="shared" si="11"/>
        <v>8.382142674001631E-3</v>
      </c>
      <c r="K51" s="40">
        <f t="shared" si="7"/>
        <v>6363.0550955594153</v>
      </c>
      <c r="L51" s="40">
        <f t="shared" si="8"/>
        <v>1.4844066897627194E-2</v>
      </c>
      <c r="M51" s="44"/>
      <c r="P51" s="40">
        <f t="shared" si="12"/>
        <v>1.3000000000000001E-2</v>
      </c>
    </row>
    <row r="52" spans="1:16" x14ac:dyDescent="0.2">
      <c r="A52" s="40">
        <v>40</v>
      </c>
      <c r="B52" s="40">
        <v>0.12590000000000001</v>
      </c>
      <c r="C52" s="40">
        <v>7191</v>
      </c>
      <c r="D52" s="40">
        <v>80.09</v>
      </c>
      <c r="E52" s="40">
        <v>33280</v>
      </c>
      <c r="F52" s="40">
        <v>41.78</v>
      </c>
      <c r="G52" s="40">
        <f t="shared" si="1"/>
        <v>10930.688144915381</v>
      </c>
      <c r="H52" s="40">
        <f t="shared" si="6"/>
        <v>0.27045324566253098</v>
      </c>
      <c r="I52" s="40">
        <f t="shared" si="2"/>
        <v>6477.5681530290585</v>
      </c>
      <c r="J52" s="40">
        <f t="shared" si="11"/>
        <v>9.842975552139397E-3</v>
      </c>
      <c r="K52" s="40">
        <f t="shared" si="7"/>
        <v>7783.831562047073</v>
      </c>
      <c r="L52" s="40">
        <f t="shared" si="8"/>
        <v>6.7964802137340892E-3</v>
      </c>
      <c r="M52" s="44"/>
      <c r="P52" s="40">
        <f t="shared" si="12"/>
        <v>1.6367000000000003E-2</v>
      </c>
    </row>
    <row r="53" spans="1:16" x14ac:dyDescent="0.2">
      <c r="A53" s="40">
        <v>40</v>
      </c>
      <c r="B53" s="40">
        <v>0.1585</v>
      </c>
      <c r="C53" s="40">
        <v>8660</v>
      </c>
      <c r="D53" s="40">
        <v>80.489999999999995</v>
      </c>
      <c r="E53" s="40">
        <v>39940</v>
      </c>
      <c r="F53" s="40">
        <v>51.96</v>
      </c>
      <c r="G53" s="40">
        <f t="shared" si="1"/>
        <v>13196.281589282675</v>
      </c>
      <c r="H53" s="40">
        <f t="shared" si="6"/>
        <v>0.27438743949331623</v>
      </c>
      <c r="I53" s="40">
        <f t="shared" si="2"/>
        <v>8012.0372729621477</v>
      </c>
      <c r="J53" s="40">
        <f t="shared" si="11"/>
        <v>5.5984043814614505E-3</v>
      </c>
      <c r="K53" s="40">
        <f t="shared" si="7"/>
        <v>9397.1790041508448</v>
      </c>
      <c r="L53" s="40">
        <f t="shared" si="8"/>
        <v>7.2461968990291592E-3</v>
      </c>
      <c r="M53" s="44"/>
      <c r="P53" s="40">
        <f t="shared" si="12"/>
        <v>2.0605000000000002E-2</v>
      </c>
    </row>
    <row r="54" spans="1:16" x14ac:dyDescent="0.2">
      <c r="A54" s="40">
        <v>40</v>
      </c>
      <c r="B54" s="40">
        <v>0.19950000000000001</v>
      </c>
      <c r="C54" s="40">
        <v>10730</v>
      </c>
      <c r="D54" s="40">
        <v>79.78</v>
      </c>
      <c r="E54" s="40">
        <v>48810</v>
      </c>
      <c r="F54" s="40">
        <v>64.06</v>
      </c>
      <c r="G54" s="40">
        <f t="shared" si="1"/>
        <v>16150.593837486971</v>
      </c>
      <c r="H54" s="40">
        <f t="shared" si="6"/>
        <v>0.25520800354200862</v>
      </c>
      <c r="I54" s="40">
        <f t="shared" si="2"/>
        <v>9988.4350721255032</v>
      </c>
      <c r="J54" s="40">
        <f t="shared" si="11"/>
        <v>4.7763805328755521E-3</v>
      </c>
      <c r="K54" s="40">
        <f t="shared" si="7"/>
        <v>11500.968684804357</v>
      </c>
      <c r="L54" s="40">
        <f t="shared" si="8"/>
        <v>5.1626660402800534E-3</v>
      </c>
      <c r="M54" s="44"/>
      <c r="P54" s="40">
        <f t="shared" si="12"/>
        <v>2.5935000000000003E-2</v>
      </c>
    </row>
    <row r="55" spans="1:16" x14ac:dyDescent="0.2">
      <c r="A55" s="40">
        <v>40</v>
      </c>
      <c r="B55" s="40">
        <v>0.25119999999999998</v>
      </c>
      <c r="C55" s="40">
        <v>12980</v>
      </c>
      <c r="D55" s="40">
        <v>79.59</v>
      </c>
      <c r="E55" s="40">
        <v>58680</v>
      </c>
      <c r="F55" s="40">
        <v>80.37</v>
      </c>
      <c r="G55" s="40">
        <f t="shared" si="1"/>
        <v>19554.981782477724</v>
      </c>
      <c r="H55" s="40">
        <f t="shared" si="6"/>
        <v>0.25658999764906743</v>
      </c>
      <c r="I55" s="40">
        <f t="shared" si="2"/>
        <v>12368.732721043294</v>
      </c>
      <c r="J55" s="40">
        <f t="shared" si="11"/>
        <v>2.2177516573033736E-3</v>
      </c>
      <c r="K55" s="40">
        <f t="shared" si="7"/>
        <v>13925.260914566505</v>
      </c>
      <c r="L55" s="40">
        <f t="shared" si="8"/>
        <v>5.3033955083624258E-3</v>
      </c>
      <c r="P55" s="40">
        <f t="shared" si="12"/>
        <v>3.2655999999999998E-2</v>
      </c>
    </row>
    <row r="56" spans="1:16" x14ac:dyDescent="0.2">
      <c r="A56" s="40">
        <v>40</v>
      </c>
      <c r="B56" s="40">
        <v>0.31619999999999998</v>
      </c>
      <c r="C56" s="40">
        <v>16040</v>
      </c>
      <c r="D56" s="40">
        <v>78.39</v>
      </c>
      <c r="E56" s="40">
        <v>69820</v>
      </c>
      <c r="F56" s="40">
        <v>101.2</v>
      </c>
      <c r="G56" s="40">
        <f t="shared" si="1"/>
        <v>23488.031597891582</v>
      </c>
      <c r="H56" s="40">
        <f t="shared" si="6"/>
        <v>0.21561267763878739</v>
      </c>
      <c r="I56" s="40">
        <f t="shared" si="2"/>
        <v>15197.663715335499</v>
      </c>
      <c r="J56" s="40">
        <f t="shared" si="11"/>
        <v>2.7577969682340124E-3</v>
      </c>
      <c r="K56" s="40">
        <f t="shared" si="7"/>
        <v>16726.017544199432</v>
      </c>
      <c r="L56" s="40">
        <f t="shared" si="8"/>
        <v>1.8292022085894223E-3</v>
      </c>
      <c r="P56" s="40">
        <f t="shared" si="12"/>
        <v>4.1105999999999997E-2</v>
      </c>
    </row>
    <row r="57" spans="1:16" x14ac:dyDescent="0.2">
      <c r="A57" s="40">
        <v>40</v>
      </c>
      <c r="B57" s="40">
        <v>0.39810000000000001</v>
      </c>
      <c r="C57" s="40">
        <v>19060</v>
      </c>
      <c r="D57" s="40">
        <v>78.72</v>
      </c>
      <c r="E57" s="40">
        <v>84280</v>
      </c>
      <c r="F57" s="40">
        <v>125.4</v>
      </c>
      <c r="G57" s="40">
        <f t="shared" si="1"/>
        <v>28476.5055979893</v>
      </c>
      <c r="H57" s="40">
        <f t="shared" si="6"/>
        <v>0.2440808714650588</v>
      </c>
      <c r="I57" s="40">
        <f t="shared" si="2"/>
        <v>18737.228679725678</v>
      </c>
      <c r="J57" s="40">
        <f t="shared" si="11"/>
        <v>2.8677684649576452E-4</v>
      </c>
      <c r="K57" s="40">
        <f t="shared" si="7"/>
        <v>20278.350284245127</v>
      </c>
      <c r="L57" s="40">
        <f t="shared" si="8"/>
        <v>4.0860017218508687E-3</v>
      </c>
      <c r="M57" s="44"/>
      <c r="P57" s="40">
        <f t="shared" si="12"/>
        <v>5.1753E-2</v>
      </c>
    </row>
    <row r="58" spans="1:16" x14ac:dyDescent="0.2">
      <c r="A58" s="40">
        <v>40</v>
      </c>
      <c r="B58" s="40">
        <v>0.50119999999999998</v>
      </c>
      <c r="C58" s="40">
        <v>23240</v>
      </c>
      <c r="D58" s="40">
        <v>78.150000000000006</v>
      </c>
      <c r="E58" s="44">
        <v>100400</v>
      </c>
      <c r="F58" s="40">
        <v>153.9</v>
      </c>
      <c r="G58" s="40">
        <f t="shared" si="1"/>
        <v>34091.899327555351</v>
      </c>
      <c r="H58" s="40">
        <f t="shared" si="6"/>
        <v>0.21804155214797527</v>
      </c>
      <c r="I58" s="40">
        <f t="shared" si="2"/>
        <v>22783.728244793689</v>
      </c>
      <c r="J58" s="40">
        <f t="shared" si="11"/>
        <v>3.8545610015494998E-4</v>
      </c>
      <c r="K58" s="40">
        <f t="shared" si="7"/>
        <v>24277.117641435689</v>
      </c>
      <c r="L58" s="40">
        <f t="shared" si="8"/>
        <v>1.9915159818838777E-3</v>
      </c>
      <c r="P58" s="40">
        <f t="shared" si="12"/>
        <v>6.5156000000000006E-2</v>
      </c>
    </row>
    <row r="59" spans="1:16" x14ac:dyDescent="0.2">
      <c r="A59" s="40">
        <v>40</v>
      </c>
      <c r="B59" s="40">
        <v>0.63100000000000001</v>
      </c>
      <c r="C59" s="40">
        <v>29030</v>
      </c>
      <c r="D59" s="40">
        <v>75.760000000000005</v>
      </c>
      <c r="E59" s="44">
        <v>120700</v>
      </c>
      <c r="F59" s="40">
        <v>192.9</v>
      </c>
      <c r="G59" s="40">
        <f t="shared" si="1"/>
        <v>41270.978240319324</v>
      </c>
      <c r="H59" s="40">
        <f t="shared" si="6"/>
        <v>0.17780262982367556</v>
      </c>
      <c r="I59" s="40">
        <f t="shared" si="2"/>
        <v>28055.316993086675</v>
      </c>
      <c r="J59" s="40">
        <f t="shared" si="11"/>
        <v>1.1272823758353254E-3</v>
      </c>
      <c r="K59" s="40">
        <f t="shared" si="7"/>
        <v>29389.397882784713</v>
      </c>
      <c r="L59" s="40">
        <f t="shared" si="8"/>
        <v>1.5326992928684774E-4</v>
      </c>
      <c r="P59" s="40">
        <f t="shared" si="12"/>
        <v>8.2030000000000006E-2</v>
      </c>
    </row>
    <row r="60" spans="1:16" x14ac:dyDescent="0.2">
      <c r="A60" s="40">
        <v>40</v>
      </c>
      <c r="B60" s="40">
        <v>0.79430000000000001</v>
      </c>
      <c r="C60" s="40">
        <v>35200</v>
      </c>
      <c r="D60" s="40">
        <v>77.069999999999993</v>
      </c>
      <c r="E60" s="44">
        <v>143200</v>
      </c>
      <c r="F60" s="40">
        <v>239.1</v>
      </c>
      <c r="G60" s="40">
        <f t="shared" si="1"/>
        <v>49322.95763101687</v>
      </c>
      <c r="H60" s="40">
        <f t="shared" si="6"/>
        <v>0.16097779914086521</v>
      </c>
      <c r="I60" s="40">
        <f t="shared" si="2"/>
        <v>34057.021582532485</v>
      </c>
      <c r="J60" s="40">
        <f t="shared" si="11"/>
        <v>1.0543643972725216E-3</v>
      </c>
      <c r="K60" s="40">
        <f t="shared" si="7"/>
        <v>35123.277624602997</v>
      </c>
      <c r="L60" s="40">
        <f t="shared" si="8"/>
        <v>4.7507125569462141E-6</v>
      </c>
      <c r="P60" s="40">
        <f t="shared" si="12"/>
        <v>0.103259</v>
      </c>
    </row>
    <row r="61" spans="1:16" x14ac:dyDescent="0.2">
      <c r="A61" s="40">
        <v>40</v>
      </c>
      <c r="B61" s="40">
        <v>1</v>
      </c>
      <c r="C61" s="40">
        <v>42700</v>
      </c>
      <c r="D61" s="40">
        <v>76.489999999999995</v>
      </c>
      <c r="E61" s="44">
        <v>168900</v>
      </c>
      <c r="F61" s="40">
        <v>298.2</v>
      </c>
      <c r="G61" s="40">
        <f t="shared" si="1"/>
        <v>58718.639048431774</v>
      </c>
      <c r="H61" s="40">
        <f t="shared" si="6"/>
        <v>0.1407328493898081</v>
      </c>
      <c r="I61" s="40">
        <f t="shared" si="2"/>
        <v>41206.832760480589</v>
      </c>
      <c r="J61" s="40">
        <f t="shared" si="11"/>
        <v>1.22281612095389E-3</v>
      </c>
      <c r="K61" s="40">
        <f t="shared" si="7"/>
        <v>41814.018463077395</v>
      </c>
      <c r="L61" s="40">
        <f t="shared" si="8"/>
        <v>4.3052025940346398E-4</v>
      </c>
      <c r="P61" s="40">
        <f t="shared" si="12"/>
        <v>0.13</v>
      </c>
    </row>
    <row r="62" spans="1:16" x14ac:dyDescent="0.2">
      <c r="A62" s="40">
        <v>40</v>
      </c>
      <c r="B62" s="40">
        <v>1.2589999999999999</v>
      </c>
      <c r="C62" s="40">
        <v>51600</v>
      </c>
      <c r="D62" s="40">
        <v>75.73</v>
      </c>
      <c r="E62" s="44">
        <v>201300</v>
      </c>
      <c r="F62" s="40">
        <v>370.2</v>
      </c>
      <c r="G62" s="40">
        <f t="shared" si="1"/>
        <v>70459.985284518058</v>
      </c>
      <c r="H62" s="40">
        <f t="shared" si="6"/>
        <v>0.13359287487689955</v>
      </c>
      <c r="I62" s="40">
        <f t="shared" si="2"/>
        <v>50126.069174058866</v>
      </c>
      <c r="J62" s="40">
        <f t="shared" si="11"/>
        <v>8.1593356756636936E-4</v>
      </c>
      <c r="K62" s="40">
        <f t="shared" si="7"/>
        <v>50175.126217842502</v>
      </c>
      <c r="L62" s="40">
        <f t="shared" si="8"/>
        <v>7.6252377226421653E-4</v>
      </c>
      <c r="P62" s="40">
        <f t="shared" si="12"/>
        <v>0.16366999999999998</v>
      </c>
    </row>
    <row r="63" spans="1:16" x14ac:dyDescent="0.2">
      <c r="A63" s="40">
        <v>40</v>
      </c>
      <c r="B63" s="40">
        <v>1.585</v>
      </c>
      <c r="C63" s="40">
        <v>61140</v>
      </c>
      <c r="D63" s="40">
        <v>74.83</v>
      </c>
      <c r="E63" s="44">
        <v>242500</v>
      </c>
      <c r="F63" s="40">
        <v>460.9</v>
      </c>
      <c r="G63" s="40">
        <f t="shared" si="1"/>
        <v>85348.174627538072</v>
      </c>
      <c r="H63" s="40">
        <f t="shared" si="6"/>
        <v>0.15677370362132087</v>
      </c>
      <c r="I63" s="40">
        <f t="shared" si="2"/>
        <v>61469.123928990601</v>
      </c>
      <c r="J63" s="40">
        <f t="shared" si="11"/>
        <v>2.8977976037398778E-5</v>
      </c>
      <c r="K63" s="40">
        <f t="shared" si="7"/>
        <v>60777.126437182793</v>
      </c>
      <c r="L63" s="40">
        <f t="shared" si="8"/>
        <v>3.5225712710183963E-5</v>
      </c>
      <c r="P63" s="40">
        <f t="shared" si="12"/>
        <v>0.20605000000000001</v>
      </c>
    </row>
    <row r="64" spans="1:16" x14ac:dyDescent="0.2">
      <c r="A64" s="40">
        <v>40</v>
      </c>
      <c r="B64" s="40">
        <v>1.9950000000000001</v>
      </c>
      <c r="C64" s="40">
        <v>73610</v>
      </c>
      <c r="D64" s="40">
        <v>74.69</v>
      </c>
      <c r="E64" s="44">
        <v>285600</v>
      </c>
      <c r="F64" s="40">
        <v>571</v>
      </c>
      <c r="G64" s="40">
        <f t="shared" si="1"/>
        <v>101368.8502449217</v>
      </c>
      <c r="H64" s="40">
        <f t="shared" si="6"/>
        <v>0.14220973017637148</v>
      </c>
      <c r="I64" s="40">
        <f t="shared" si="2"/>
        <v>73965.735250374288</v>
      </c>
      <c r="J64" s="40">
        <f t="shared" si="11"/>
        <v>2.3355015994176096E-5</v>
      </c>
      <c r="K64" s="40">
        <f t="shared" si="7"/>
        <v>72185.579305167601</v>
      </c>
      <c r="L64" s="40">
        <f t="shared" si="8"/>
        <v>3.7445782809879897E-4</v>
      </c>
      <c r="P64" s="40">
        <f t="shared" si="12"/>
        <v>0.25935000000000002</v>
      </c>
    </row>
    <row r="65" spans="1:16" x14ac:dyDescent="0.2">
      <c r="A65" s="40">
        <v>40</v>
      </c>
      <c r="B65" s="40">
        <v>2.512</v>
      </c>
      <c r="C65" s="40">
        <v>89390</v>
      </c>
      <c r="D65" s="40">
        <v>74.459999999999994</v>
      </c>
      <c r="E65" s="44">
        <v>340000</v>
      </c>
      <c r="F65" s="40">
        <v>701.9</v>
      </c>
      <c r="G65" s="40">
        <f t="shared" si="1"/>
        <v>121323.51137276836</v>
      </c>
      <c r="H65" s="40">
        <f t="shared" si="6"/>
        <v>0.12761904101894361</v>
      </c>
      <c r="I65" s="40">
        <f t="shared" si="2"/>
        <v>89457.914297515119</v>
      </c>
      <c r="J65" s="40">
        <f t="shared" si="11"/>
        <v>5.7722422740820938E-7</v>
      </c>
      <c r="K65" s="40">
        <f t="shared" si="7"/>
        <v>86395.455118808721</v>
      </c>
      <c r="L65" s="40">
        <f t="shared" si="8"/>
        <v>1.1222349205094956E-3</v>
      </c>
      <c r="P65" s="40">
        <f t="shared" si="12"/>
        <v>0.32656000000000002</v>
      </c>
    </row>
    <row r="66" spans="1:16" x14ac:dyDescent="0.2">
      <c r="A66" s="40">
        <v>40</v>
      </c>
      <c r="B66" s="40">
        <v>3.1619999999999999</v>
      </c>
      <c r="C66" s="44">
        <v>109400</v>
      </c>
      <c r="D66" s="40">
        <v>73.38</v>
      </c>
      <c r="E66" s="44">
        <v>404100</v>
      </c>
      <c r="F66" s="40">
        <v>876.5</v>
      </c>
      <c r="G66" s="40">
        <f t="shared" si="1"/>
        <v>145389.38364805694</v>
      </c>
      <c r="H66" s="40">
        <f t="shared" si="6"/>
        <v>0.10822165571281517</v>
      </c>
      <c r="I66" s="40">
        <f t="shared" si="2"/>
        <v>108494.79740623926</v>
      </c>
      <c r="J66" s="40">
        <f t="shared" si="11"/>
        <v>6.8463159175623933E-5</v>
      </c>
      <c r="K66" s="40">
        <f t="shared" si="7"/>
        <v>103532.95768965322</v>
      </c>
      <c r="L66" s="40">
        <f t="shared" si="8"/>
        <v>2.8760987697060616E-3</v>
      </c>
      <c r="P66" s="40">
        <f t="shared" si="12"/>
        <v>0.41105999999999998</v>
      </c>
    </row>
    <row r="67" spans="1:16" x14ac:dyDescent="0.2">
      <c r="A67" s="40">
        <v>40</v>
      </c>
      <c r="B67" s="40">
        <v>3.9809999999999999</v>
      </c>
      <c r="C67" s="44">
        <v>131600</v>
      </c>
      <c r="D67" s="40">
        <v>72.959999999999994</v>
      </c>
      <c r="E67" s="44">
        <v>471900</v>
      </c>
      <c r="F67" s="40">
        <v>1080</v>
      </c>
      <c r="G67" s="40">
        <f t="shared" ref="G67:G130" si="13">10^(($N$2/($N$2+$O$2))*LOG(E67)+($O$2/($N$2+$O$2))*LOG(F67))</f>
        <v>171308.51104686566</v>
      </c>
      <c r="H67" s="40">
        <f t="shared" si="6"/>
        <v>9.1044858784971289E-2</v>
      </c>
      <c r="I67" s="40">
        <f t="shared" ref="I67:I130" si="14">10^(10^(($N$2/($N$2+$O$2))*LOG(LOG(E67))+($O$2/($N$2+$O$2))*LOG(LOG(F67))))</f>
        <v>129289.4345980402</v>
      </c>
      <c r="J67" s="40">
        <f t="shared" si="11"/>
        <v>3.082653798429924E-4</v>
      </c>
      <c r="K67" s="40">
        <f t="shared" si="7"/>
        <v>121990.17824455623</v>
      </c>
      <c r="L67" s="40">
        <f t="shared" si="8"/>
        <v>5.3323529306940317E-3</v>
      </c>
      <c r="P67" s="40">
        <f t="shared" si="12"/>
        <v>0.51753000000000005</v>
      </c>
    </row>
    <row r="68" spans="1:16" x14ac:dyDescent="0.2">
      <c r="A68" s="40">
        <v>40</v>
      </c>
      <c r="B68" s="40">
        <v>5.0119999999999996</v>
      </c>
      <c r="C68" s="44">
        <v>158200</v>
      </c>
      <c r="D68" s="40">
        <v>71.97</v>
      </c>
      <c r="E68" s="44">
        <v>565300</v>
      </c>
      <c r="F68" s="40">
        <v>1355</v>
      </c>
      <c r="G68" s="40">
        <f t="shared" si="13"/>
        <v>206802.46151824764</v>
      </c>
      <c r="H68" s="40">
        <f t="shared" ref="H68:H131" si="15">(G68-C68)^2/C68^2</f>
        <v>9.4385128589198924E-2</v>
      </c>
      <c r="I68" s="40">
        <f t="shared" si="14"/>
        <v>157757.78688449852</v>
      </c>
      <c r="J68" s="40">
        <f t="shared" si="11"/>
        <v>7.8135838998437229E-6</v>
      </c>
      <c r="K68" s="40">
        <f t="shared" ref="K68:K131" si="16">10^(($N$2/($N$2+$O$2))*LOG(E68)+($O$2/($N$2+$O$2))*LOG(F68)+($N$2/(($N$2+$O$2)^2)*$O$2*(-$M$2)))</f>
        <v>147265.7078615452</v>
      </c>
      <c r="L68" s="40">
        <f t="shared" ref="L68:L131" si="17">(K68-C68)^2/C68^2</f>
        <v>4.7771446060002757E-3</v>
      </c>
      <c r="P68" s="40">
        <f t="shared" si="12"/>
        <v>0.65155999999999992</v>
      </c>
    </row>
    <row r="69" spans="1:16" x14ac:dyDescent="0.2">
      <c r="A69" s="40">
        <v>40</v>
      </c>
      <c r="B69" s="40">
        <v>6.31</v>
      </c>
      <c r="C69" s="44">
        <v>189300</v>
      </c>
      <c r="D69" s="40">
        <v>70.900000000000006</v>
      </c>
      <c r="E69" s="44">
        <v>665300</v>
      </c>
      <c r="F69" s="40">
        <v>1658</v>
      </c>
      <c r="G69" s="40">
        <f t="shared" si="13"/>
        <v>244969.50459140059</v>
      </c>
      <c r="H69" s="40">
        <f t="shared" si="15"/>
        <v>8.6483545362358208E-2</v>
      </c>
      <c r="I69" s="40">
        <f t="shared" si="14"/>
        <v>188545.4637654706</v>
      </c>
      <c r="J69" s="40">
        <f t="shared" si="11"/>
        <v>1.5887624721819749E-5</v>
      </c>
      <c r="K69" s="40">
        <f t="shared" si="16"/>
        <v>174444.76837119943</v>
      </c>
      <c r="L69" s="40">
        <f t="shared" si="17"/>
        <v>6.1582544287728603E-3</v>
      </c>
      <c r="P69" s="40">
        <f t="shared" si="12"/>
        <v>0.82030000000000003</v>
      </c>
    </row>
    <row r="70" spans="1:16" x14ac:dyDescent="0.2">
      <c r="A70" s="40">
        <v>40</v>
      </c>
      <c r="B70" s="40">
        <v>7.9429999999999996</v>
      </c>
      <c r="C70" s="44">
        <v>227400</v>
      </c>
      <c r="D70" s="40">
        <v>71.03</v>
      </c>
      <c r="E70" s="44">
        <v>782500</v>
      </c>
      <c r="F70" s="40">
        <v>2051</v>
      </c>
      <c r="G70" s="40">
        <f t="shared" si="13"/>
        <v>290556.92582774383</v>
      </c>
      <c r="H70" s="40">
        <f t="shared" si="15"/>
        <v>7.7136698049132063E-2</v>
      </c>
      <c r="I70" s="40">
        <f t="shared" si="14"/>
        <v>225811.38487759515</v>
      </c>
      <c r="J70" s="40">
        <f t="shared" si="11"/>
        <v>4.8804117501529315E-5</v>
      </c>
      <c r="K70" s="40">
        <f t="shared" si="16"/>
        <v>206907.9402728556</v>
      </c>
      <c r="L70" s="40">
        <f t="shared" si="17"/>
        <v>8.1206408852017142E-3</v>
      </c>
      <c r="P70" s="40">
        <f t="shared" si="12"/>
        <v>1.0325899999999999</v>
      </c>
    </row>
    <row r="71" spans="1:16" x14ac:dyDescent="0.2">
      <c r="A71" s="40">
        <v>40</v>
      </c>
      <c r="B71" s="40">
        <v>10</v>
      </c>
      <c r="C71" s="44">
        <v>272400</v>
      </c>
      <c r="D71" s="40">
        <v>70.55</v>
      </c>
      <c r="E71" s="44">
        <v>916000</v>
      </c>
      <c r="F71" s="40">
        <v>2557</v>
      </c>
      <c r="G71" s="40">
        <f t="shared" si="13"/>
        <v>343717.26657811727</v>
      </c>
      <c r="H71" s="40">
        <f t="shared" si="15"/>
        <v>6.8544903950718175E-2</v>
      </c>
      <c r="I71" s="40">
        <f t="shared" si="14"/>
        <v>269914.11962397658</v>
      </c>
      <c r="J71" s="40">
        <f t="shared" si="11"/>
        <v>8.3281060232241332E-5</v>
      </c>
      <c r="K71" s="40">
        <f t="shared" si="16"/>
        <v>244763.84949796891</v>
      </c>
      <c r="L71" s="40">
        <f t="shared" si="17"/>
        <v>1.0292974379191451E-2</v>
      </c>
      <c r="P71" s="40">
        <f t="shared" si="12"/>
        <v>1.3</v>
      </c>
    </row>
    <row r="72" spans="1:16" x14ac:dyDescent="0.2">
      <c r="A72" s="40">
        <v>40</v>
      </c>
      <c r="B72" s="40">
        <v>12.59</v>
      </c>
      <c r="C72" s="44">
        <v>325900</v>
      </c>
      <c r="D72" s="40">
        <v>70.08</v>
      </c>
      <c r="E72" s="44">
        <v>1079000</v>
      </c>
      <c r="F72" s="40">
        <v>3167</v>
      </c>
      <c r="G72" s="40">
        <f t="shared" si="13"/>
        <v>408281.04197512683</v>
      </c>
      <c r="H72" s="40">
        <f t="shared" si="15"/>
        <v>6.3897790412365832E-2</v>
      </c>
      <c r="I72" s="40">
        <f t="shared" si="14"/>
        <v>323456.93583872303</v>
      </c>
      <c r="J72" s="40">
        <f t="shared" si="11"/>
        <v>5.6195433366113475E-5</v>
      </c>
      <c r="K72" s="40">
        <f t="shared" si="16"/>
        <v>290740.23689805542</v>
      </c>
      <c r="L72" s="40">
        <f t="shared" si="17"/>
        <v>1.1639200768592799E-2</v>
      </c>
      <c r="P72" s="40">
        <f t="shared" si="12"/>
        <v>1.6367</v>
      </c>
    </row>
    <row r="73" spans="1:16" x14ac:dyDescent="0.2">
      <c r="A73" s="40">
        <v>40</v>
      </c>
      <c r="B73" s="40">
        <v>15.85</v>
      </c>
      <c r="C73" s="44">
        <v>390000</v>
      </c>
      <c r="D73" s="40">
        <v>69.59</v>
      </c>
      <c r="E73" s="44">
        <v>1262000</v>
      </c>
      <c r="F73" s="40">
        <v>3933</v>
      </c>
      <c r="G73" s="40">
        <f t="shared" si="13"/>
        <v>482321.68361071998</v>
      </c>
      <c r="H73" s="40">
        <f t="shared" si="15"/>
        <v>5.6037431063233938E-2</v>
      </c>
      <c r="I73" s="40">
        <f t="shared" si="14"/>
        <v>385642.42550914444</v>
      </c>
      <c r="J73" s="40">
        <f t="shared" si="11"/>
        <v>1.2484191612988253E-4</v>
      </c>
      <c r="K73" s="40">
        <f t="shared" si="16"/>
        <v>343465.17750533338</v>
      </c>
      <c r="L73" s="40">
        <f t="shared" si="17"/>
        <v>1.4237276164432152E-2</v>
      </c>
      <c r="P73" s="40">
        <f t="shared" si="12"/>
        <v>2.0605000000000002</v>
      </c>
    </row>
    <row r="74" spans="1:16" x14ac:dyDescent="0.2">
      <c r="A74" s="40">
        <v>40</v>
      </c>
      <c r="B74" s="40">
        <v>19.95</v>
      </c>
      <c r="C74" s="44">
        <v>465400</v>
      </c>
      <c r="D74" s="40">
        <v>69.099999999999994</v>
      </c>
      <c r="E74" s="44">
        <v>1477000</v>
      </c>
      <c r="F74" s="40">
        <v>4881</v>
      </c>
      <c r="G74" s="40">
        <f t="shared" si="13"/>
        <v>570035.47073969617</v>
      </c>
      <c r="H74" s="40">
        <f t="shared" si="15"/>
        <v>5.0548131549452514E-2</v>
      </c>
      <c r="I74" s="40">
        <f t="shared" si="14"/>
        <v>459748.41697741044</v>
      </c>
      <c r="J74" s="40">
        <f t="shared" si="11"/>
        <v>1.4746449427694515E-4</v>
      </c>
      <c r="K74" s="40">
        <f t="shared" si="16"/>
        <v>405926.8757652737</v>
      </c>
      <c r="L74" s="40">
        <f t="shared" si="17"/>
        <v>1.6330096416034213E-2</v>
      </c>
      <c r="P74" s="40">
        <f t="shared" si="12"/>
        <v>2.5935000000000001</v>
      </c>
    </row>
    <row r="75" spans="1:16" x14ac:dyDescent="0.2">
      <c r="A75" s="40">
        <v>40</v>
      </c>
      <c r="B75" s="40">
        <v>25.12</v>
      </c>
      <c r="C75" s="44">
        <v>554500</v>
      </c>
      <c r="D75" s="40">
        <v>68.56</v>
      </c>
      <c r="E75" s="44">
        <v>1725000</v>
      </c>
      <c r="F75" s="40">
        <v>6072</v>
      </c>
      <c r="G75" s="40">
        <f t="shared" si="13"/>
        <v>672790.02418445947</v>
      </c>
      <c r="H75" s="40">
        <f t="shared" si="15"/>
        <v>4.5508564882488653E-2</v>
      </c>
      <c r="I75" s="40">
        <f t="shared" si="14"/>
        <v>547339.0627104406</v>
      </c>
      <c r="J75" s="40">
        <f t="shared" si="11"/>
        <v>1.6677718532118901E-4</v>
      </c>
      <c r="K75" s="40">
        <f t="shared" si="16"/>
        <v>479099.22554267047</v>
      </c>
      <c r="L75" s="40">
        <f t="shared" si="17"/>
        <v>1.8490493921818705E-2</v>
      </c>
      <c r="P75" s="40">
        <f t="shared" si="12"/>
        <v>3.2656000000000001</v>
      </c>
    </row>
    <row r="76" spans="1:16" x14ac:dyDescent="0.2">
      <c r="A76" s="40">
        <v>40</v>
      </c>
      <c r="B76" s="40">
        <v>31.62</v>
      </c>
      <c r="C76" s="44">
        <v>660000</v>
      </c>
      <c r="D76" s="40">
        <v>68.22</v>
      </c>
      <c r="E76" s="44">
        <v>2008000</v>
      </c>
      <c r="F76" s="40">
        <v>7557</v>
      </c>
      <c r="G76" s="40">
        <f t="shared" si="13"/>
        <v>791944.34273146826</v>
      </c>
      <c r="H76" s="40">
        <f t="shared" si="15"/>
        <v>3.996627543351506E-2</v>
      </c>
      <c r="I76" s="40">
        <f t="shared" si="14"/>
        <v>649796.25089931907</v>
      </c>
      <c r="J76" s="40">
        <f t="shared" si="11"/>
        <v>2.3901858519202677E-4</v>
      </c>
      <c r="K76" s="40">
        <f t="shared" si="16"/>
        <v>563949.98088069109</v>
      </c>
      <c r="L76" s="40">
        <f t="shared" si="17"/>
        <v>2.1179077531725453E-2</v>
      </c>
      <c r="P76" s="40">
        <f t="shared" si="12"/>
        <v>4.1106000000000007</v>
      </c>
    </row>
    <row r="77" spans="1:16" x14ac:dyDescent="0.2">
      <c r="A77" s="40">
        <v>40</v>
      </c>
      <c r="B77" s="40">
        <v>39.81</v>
      </c>
      <c r="C77" s="44">
        <v>785300</v>
      </c>
      <c r="D77" s="40">
        <v>67.540000000000006</v>
      </c>
      <c r="E77" s="44">
        <v>2351000</v>
      </c>
      <c r="F77" s="40">
        <v>9424</v>
      </c>
      <c r="G77" s="40">
        <f t="shared" si="13"/>
        <v>937021.89110234426</v>
      </c>
      <c r="H77" s="40">
        <f t="shared" si="15"/>
        <v>3.7327190188074018E-2</v>
      </c>
      <c r="I77" s="40">
        <f t="shared" si="14"/>
        <v>774979.36333909072</v>
      </c>
      <c r="J77" s="40">
        <f t="shared" si="11"/>
        <v>1.7271966340260832E-4</v>
      </c>
      <c r="K77" s="40">
        <f t="shared" si="16"/>
        <v>667260.87814372685</v>
      </c>
      <c r="L77" s="40">
        <f t="shared" si="17"/>
        <v>2.2593355973118141E-2</v>
      </c>
      <c r="P77" s="40">
        <f t="shared" si="12"/>
        <v>5.1753000000000009</v>
      </c>
    </row>
    <row r="78" spans="1:16" x14ac:dyDescent="0.2">
      <c r="A78" s="40">
        <v>40</v>
      </c>
      <c r="B78" s="40">
        <v>50</v>
      </c>
      <c r="C78" s="44">
        <v>922600</v>
      </c>
      <c r="D78" s="40">
        <v>66.400000000000006</v>
      </c>
      <c r="E78" s="44">
        <v>2650000</v>
      </c>
      <c r="F78" s="40">
        <v>11770</v>
      </c>
      <c r="G78" s="40">
        <f t="shared" si="13"/>
        <v>1074404.0549578811</v>
      </c>
      <c r="H78" s="40">
        <f t="shared" si="15"/>
        <v>2.7073215763826416E-2</v>
      </c>
      <c r="I78" s="40">
        <f t="shared" si="14"/>
        <v>897592.58661258756</v>
      </c>
      <c r="J78" s="40">
        <f t="shared" si="11"/>
        <v>7.347010255714416E-4</v>
      </c>
      <c r="K78" s="40">
        <f t="shared" si="16"/>
        <v>765091.82976395939</v>
      </c>
      <c r="L78" s="40">
        <f t="shared" si="17"/>
        <v>2.9146020912052133E-2</v>
      </c>
      <c r="P78" s="40">
        <f t="shared" si="12"/>
        <v>6.5</v>
      </c>
    </row>
    <row r="79" spans="1:16" x14ac:dyDescent="0.2">
      <c r="A79" s="40">
        <v>50</v>
      </c>
      <c r="B79" s="40">
        <v>0.01</v>
      </c>
      <c r="C79" s="40">
        <v>111.5</v>
      </c>
      <c r="D79" s="40">
        <v>88.85</v>
      </c>
      <c r="E79" s="40">
        <v>520.29999999999995</v>
      </c>
      <c r="F79" s="40">
        <v>1.1399999999999999</v>
      </c>
      <c r="G79" s="40">
        <f t="shared" si="13"/>
        <v>187.51197011410159</v>
      </c>
      <c r="H79" s="40">
        <f t="shared" si="15"/>
        <v>0.46474448314883249</v>
      </c>
      <c r="I79" s="40">
        <f t="shared" si="14"/>
        <v>26.678129076607458</v>
      </c>
      <c r="J79" s="40">
        <f t="shared" si="11"/>
        <v>0.57871662707431593</v>
      </c>
      <c r="K79" s="40">
        <f t="shared" si="16"/>
        <v>133.52879268765119</v>
      </c>
      <c r="L79" s="40">
        <f t="shared" si="17"/>
        <v>3.9032975308211676E-2</v>
      </c>
      <c r="P79" s="40">
        <f>B79*$S$4</f>
        <v>2.0000000000000001E-4</v>
      </c>
    </row>
    <row r="80" spans="1:16" x14ac:dyDescent="0.2">
      <c r="A80" s="40">
        <v>50</v>
      </c>
      <c r="B80" s="40">
        <v>1.259E-2</v>
      </c>
      <c r="C80" s="40">
        <v>140.19999999999999</v>
      </c>
      <c r="D80" s="40">
        <v>88.74</v>
      </c>
      <c r="E80" s="40">
        <v>652.79999999999995</v>
      </c>
      <c r="F80" s="40">
        <v>1.3779999999999999</v>
      </c>
      <c r="G80" s="40">
        <f t="shared" si="13"/>
        <v>233.8074387230275</v>
      </c>
      <c r="H80" s="40">
        <f t="shared" si="15"/>
        <v>0.44578422633884301</v>
      </c>
      <c r="I80" s="40">
        <f t="shared" si="14"/>
        <v>50.750193502986349</v>
      </c>
      <c r="J80" s="40">
        <f t="shared" si="11"/>
        <v>0.40706408220339318</v>
      </c>
      <c r="K80" s="40">
        <f t="shared" si="16"/>
        <v>166.49617085821427</v>
      </c>
      <c r="L80" s="40">
        <f t="shared" si="17"/>
        <v>3.5179446206071933E-2</v>
      </c>
      <c r="P80" s="40">
        <f t="shared" ref="P80:P116" si="18">B80*$S$4</f>
        <v>2.5179999999999999E-4</v>
      </c>
    </row>
    <row r="81" spans="1:16" x14ac:dyDescent="0.2">
      <c r="A81" s="40">
        <v>50</v>
      </c>
      <c r="B81" s="40">
        <v>1.585E-2</v>
      </c>
      <c r="C81" s="40">
        <v>176.6</v>
      </c>
      <c r="D81" s="40">
        <v>88.54</v>
      </c>
      <c r="E81" s="40">
        <v>817.9</v>
      </c>
      <c r="F81" s="40">
        <v>1.718</v>
      </c>
      <c r="G81" s="40">
        <f t="shared" si="13"/>
        <v>292.69863700072636</v>
      </c>
      <c r="H81" s="40">
        <f t="shared" si="15"/>
        <v>0.43218813890623159</v>
      </c>
      <c r="I81" s="40">
        <f t="shared" si="14"/>
        <v>82.165424566497308</v>
      </c>
      <c r="J81" s="40">
        <f t="shared" si="11"/>
        <v>0.28594378775723112</v>
      </c>
      <c r="K81" s="40">
        <f t="shared" si="16"/>
        <v>208.43307014611131</v>
      </c>
      <c r="L81" s="40">
        <f t="shared" si="17"/>
        <v>3.2491940854855052E-2</v>
      </c>
      <c r="P81" s="40">
        <f t="shared" si="18"/>
        <v>3.1700000000000001E-4</v>
      </c>
    </row>
    <row r="82" spans="1:16" x14ac:dyDescent="0.2">
      <c r="A82" s="40">
        <v>50</v>
      </c>
      <c r="B82" s="40">
        <v>1.9949999999999999E-2</v>
      </c>
      <c r="C82" s="40">
        <v>222.2</v>
      </c>
      <c r="D82" s="40">
        <v>88.34</v>
      </c>
      <c r="E82" s="40">
        <v>1022</v>
      </c>
      <c r="F82" s="40">
        <v>2.0990000000000002</v>
      </c>
      <c r="G82" s="40">
        <f t="shared" si="13"/>
        <v>364.37157197783881</v>
      </c>
      <c r="H82" s="40">
        <f t="shared" si="15"/>
        <v>0.40939018048485376</v>
      </c>
      <c r="I82" s="40">
        <f t="shared" si="14"/>
        <v>118.45882304856059</v>
      </c>
      <c r="J82" s="40">
        <f t="shared" si="11"/>
        <v>0.21797878743191321</v>
      </c>
      <c r="K82" s="40">
        <f t="shared" si="16"/>
        <v>259.47194766444113</v>
      </c>
      <c r="L82" s="40">
        <f t="shared" si="17"/>
        <v>2.8136888270977319E-2</v>
      </c>
      <c r="P82" s="40">
        <f t="shared" si="18"/>
        <v>3.9899999999999999E-4</v>
      </c>
    </row>
    <row r="83" spans="1:16" x14ac:dyDescent="0.2">
      <c r="A83" s="40">
        <v>50</v>
      </c>
      <c r="B83" s="40">
        <v>2.512E-2</v>
      </c>
      <c r="C83" s="40">
        <v>279</v>
      </c>
      <c r="D83" s="40">
        <v>88.17</v>
      </c>
      <c r="E83" s="40">
        <v>1274</v>
      </c>
      <c r="F83" s="40">
        <v>2.7160000000000002</v>
      </c>
      <c r="G83" s="40">
        <f t="shared" si="13"/>
        <v>457.04905739308941</v>
      </c>
      <c r="H83" s="40">
        <f t="shared" si="15"/>
        <v>0.40725924433868588</v>
      </c>
      <c r="I83" s="40">
        <f t="shared" si="14"/>
        <v>172.53264118387625</v>
      </c>
      <c r="J83" s="40">
        <f t="shared" si="11"/>
        <v>0.14562118283785208</v>
      </c>
      <c r="K83" s="40">
        <f t="shared" si="16"/>
        <v>325.46833567793982</v>
      </c>
      <c r="L83" s="40">
        <f t="shared" si="17"/>
        <v>2.773995992700113E-2</v>
      </c>
      <c r="M83" s="44"/>
      <c r="P83" s="40">
        <f t="shared" si="18"/>
        <v>5.0239999999999996E-4</v>
      </c>
    </row>
    <row r="84" spans="1:16" x14ac:dyDescent="0.2">
      <c r="A84" s="40">
        <v>50</v>
      </c>
      <c r="B84" s="40">
        <v>3.1620000000000002E-2</v>
      </c>
      <c r="C84" s="40">
        <v>350.2</v>
      </c>
      <c r="D84" s="40">
        <v>87.99</v>
      </c>
      <c r="E84" s="40">
        <v>1582</v>
      </c>
      <c r="F84" s="40">
        <v>3.3130000000000002</v>
      </c>
      <c r="G84" s="40">
        <f t="shared" si="13"/>
        <v>565.85996965601009</v>
      </c>
      <c r="H84" s="40">
        <f t="shared" si="15"/>
        <v>0.37923358889993186</v>
      </c>
      <c r="I84" s="40">
        <f t="shared" si="14"/>
        <v>230.97226090756521</v>
      </c>
      <c r="J84" s="40">
        <f t="shared" si="11"/>
        <v>0.11591038105576042</v>
      </c>
      <c r="K84" s="40">
        <f t="shared" si="16"/>
        <v>402.95346762374874</v>
      </c>
      <c r="L84" s="40">
        <f t="shared" si="17"/>
        <v>2.2691841476322968E-2</v>
      </c>
      <c r="M84" s="44"/>
      <c r="P84" s="40">
        <f t="shared" si="18"/>
        <v>6.3240000000000008E-4</v>
      </c>
    </row>
    <row r="85" spans="1:16" x14ac:dyDescent="0.2">
      <c r="A85" s="40">
        <v>50</v>
      </c>
      <c r="B85" s="40">
        <v>3.9809999999999998E-2</v>
      </c>
      <c r="C85" s="40">
        <v>440.3</v>
      </c>
      <c r="D85" s="40">
        <v>87.68</v>
      </c>
      <c r="E85" s="40">
        <v>1961</v>
      </c>
      <c r="F85" s="40">
        <v>4.1449999999999996</v>
      </c>
      <c r="G85" s="40">
        <f t="shared" si="13"/>
        <v>702.50930962933842</v>
      </c>
      <c r="H85" s="40">
        <f t="shared" si="15"/>
        <v>0.35464908460506667</v>
      </c>
      <c r="I85" s="40">
        <f t="shared" si="14"/>
        <v>309.75965221054133</v>
      </c>
      <c r="J85" s="40">
        <f t="shared" si="11"/>
        <v>8.7900664847176346E-2</v>
      </c>
      <c r="K85" s="40">
        <f t="shared" si="16"/>
        <v>500.26256942188888</v>
      </c>
      <c r="L85" s="40">
        <f t="shared" si="17"/>
        <v>1.8546548417888234E-2</v>
      </c>
      <c r="M85" s="44"/>
      <c r="P85" s="40">
        <f t="shared" si="18"/>
        <v>7.9619999999999995E-4</v>
      </c>
    </row>
    <row r="86" spans="1:16" x14ac:dyDescent="0.2">
      <c r="A86" s="40">
        <v>50</v>
      </c>
      <c r="B86" s="40">
        <v>5.0119999999999998E-2</v>
      </c>
      <c r="C86" s="40">
        <v>551.79999999999995</v>
      </c>
      <c r="D86" s="40">
        <v>87.17</v>
      </c>
      <c r="E86" s="40">
        <v>2433</v>
      </c>
      <c r="F86" s="40">
        <v>5.4279999999999999</v>
      </c>
      <c r="G86" s="40">
        <f t="shared" si="13"/>
        <v>879.47816973596537</v>
      </c>
      <c r="H86" s="40">
        <f t="shared" si="15"/>
        <v>0.35264004324675535</v>
      </c>
      <c r="I86" s="40">
        <f t="shared" si="14"/>
        <v>421.5249088917671</v>
      </c>
      <c r="J86" s="40">
        <f t="shared" si="11"/>
        <v>5.5739026434618782E-2</v>
      </c>
      <c r="K86" s="40">
        <f t="shared" si="16"/>
        <v>626.28352807838712</v>
      </c>
      <c r="L86" s="40">
        <f t="shared" si="17"/>
        <v>1.8220365610284135E-2</v>
      </c>
      <c r="M86" s="44"/>
      <c r="P86" s="40">
        <f t="shared" si="18"/>
        <v>1.0024000000000001E-3</v>
      </c>
    </row>
    <row r="87" spans="1:16" x14ac:dyDescent="0.2">
      <c r="A87" s="40">
        <v>50</v>
      </c>
      <c r="B87" s="40">
        <v>6.3100000000000003E-2</v>
      </c>
      <c r="C87" s="40">
        <v>689.2</v>
      </c>
      <c r="D87" s="40">
        <v>86.52</v>
      </c>
      <c r="E87" s="40">
        <v>3015</v>
      </c>
      <c r="F87" s="40">
        <v>6.7009999999999996</v>
      </c>
      <c r="G87" s="40">
        <f t="shared" si="13"/>
        <v>1089.1709096717818</v>
      </c>
      <c r="H87" s="40">
        <f t="shared" si="15"/>
        <v>0.33679549519270829</v>
      </c>
      <c r="I87" s="40">
        <f t="shared" si="14"/>
        <v>546.88926587107107</v>
      </c>
      <c r="J87" s="40">
        <f t="shared" si="11"/>
        <v>4.2636817490571528E-2</v>
      </c>
      <c r="K87" s="40">
        <f t="shared" si="16"/>
        <v>775.60742661114261</v>
      </c>
      <c r="L87" s="40">
        <f t="shared" si="17"/>
        <v>1.5718518290066194E-2</v>
      </c>
      <c r="M87" s="44"/>
      <c r="P87" s="40">
        <f t="shared" si="18"/>
        <v>1.2620000000000001E-3</v>
      </c>
    </row>
    <row r="88" spans="1:16" x14ac:dyDescent="0.2">
      <c r="A88" s="40">
        <v>50</v>
      </c>
      <c r="B88" s="40">
        <v>7.9430000000000001E-2</v>
      </c>
      <c r="C88" s="40">
        <v>855.9</v>
      </c>
      <c r="D88" s="40">
        <v>85.89</v>
      </c>
      <c r="E88" s="40">
        <v>3727</v>
      </c>
      <c r="F88" s="40">
        <v>8.1790000000000003</v>
      </c>
      <c r="G88" s="40">
        <f t="shared" si="13"/>
        <v>1343.5366831596434</v>
      </c>
      <c r="H88" s="40">
        <f t="shared" si="15"/>
        <v>0.32459863143431433</v>
      </c>
      <c r="I88" s="40">
        <f t="shared" si="14"/>
        <v>699.84605423834489</v>
      </c>
      <c r="J88" s="40">
        <f t="shared" si="11"/>
        <v>3.3243248454401721E-2</v>
      </c>
      <c r="K88" s="40">
        <f t="shared" si="16"/>
        <v>956.7433541694038</v>
      </c>
      <c r="L88" s="40">
        <f t="shared" si="17"/>
        <v>1.3881887228702422E-2</v>
      </c>
      <c r="M88" s="44"/>
      <c r="P88" s="40">
        <f t="shared" si="18"/>
        <v>1.5886000000000001E-3</v>
      </c>
    </row>
    <row r="89" spans="1:16" x14ac:dyDescent="0.2">
      <c r="A89" s="40">
        <v>50</v>
      </c>
      <c r="B89" s="40">
        <v>0.1</v>
      </c>
      <c r="C89" s="40">
        <v>1069</v>
      </c>
      <c r="D89" s="40">
        <v>85.8</v>
      </c>
      <c r="E89" s="40">
        <v>4585</v>
      </c>
      <c r="F89" s="40">
        <v>10.37</v>
      </c>
      <c r="G89" s="40">
        <f t="shared" si="13"/>
        <v>1661.1642500191772</v>
      </c>
      <c r="H89" s="40">
        <f t="shared" si="15"/>
        <v>0.30685200055022405</v>
      </c>
      <c r="I89" s="40">
        <f t="shared" si="14"/>
        <v>905.47488969165579</v>
      </c>
      <c r="J89" s="40">
        <f t="shared" ref="J89:J152" si="19">(I89-C89)^2/C89^2</f>
        <v>2.3399872502960935E-2</v>
      </c>
      <c r="K89" s="40">
        <f t="shared" si="16"/>
        <v>1182.9285171819924</v>
      </c>
      <c r="L89" s="40">
        <f t="shared" si="17"/>
        <v>1.1358199157380719E-2</v>
      </c>
      <c r="M89" s="44"/>
      <c r="P89" s="40">
        <f t="shared" si="18"/>
        <v>2E-3</v>
      </c>
    </row>
    <row r="90" spans="1:16" x14ac:dyDescent="0.2">
      <c r="A90" s="40">
        <v>50</v>
      </c>
      <c r="B90" s="40">
        <v>0.12590000000000001</v>
      </c>
      <c r="C90" s="40">
        <v>1344</v>
      </c>
      <c r="D90" s="40">
        <v>85.26</v>
      </c>
      <c r="E90" s="40">
        <v>5659</v>
      </c>
      <c r="F90" s="40">
        <v>12.91</v>
      </c>
      <c r="G90" s="40">
        <f t="shared" si="13"/>
        <v>2053.2292947376404</v>
      </c>
      <c r="H90" s="40">
        <f t="shared" si="15"/>
        <v>0.27846767850170229</v>
      </c>
      <c r="I90" s="40">
        <f t="shared" si="14"/>
        <v>1157.820478223362</v>
      </c>
      <c r="J90" s="40">
        <f t="shared" si="19"/>
        <v>1.9189571778992186E-2</v>
      </c>
      <c r="K90" s="40">
        <f t="shared" si="16"/>
        <v>1462.121211090707</v>
      </c>
      <c r="L90" s="40">
        <f t="shared" si="17"/>
        <v>7.724266420829436E-3</v>
      </c>
      <c r="M90" s="44"/>
      <c r="P90" s="40">
        <f t="shared" si="18"/>
        <v>2.5180000000000003E-3</v>
      </c>
    </row>
    <row r="91" spans="1:16" x14ac:dyDescent="0.2">
      <c r="A91" s="40">
        <v>50</v>
      </c>
      <c r="B91" s="40">
        <v>0.1585</v>
      </c>
      <c r="C91" s="40">
        <v>1659</v>
      </c>
      <c r="D91" s="40">
        <v>84.94</v>
      </c>
      <c r="E91" s="40">
        <v>6955</v>
      </c>
      <c r="F91" s="40">
        <v>16.07</v>
      </c>
      <c r="G91" s="40">
        <f t="shared" si="13"/>
        <v>2528.8142186936821</v>
      </c>
      <c r="H91" s="40">
        <f t="shared" si="15"/>
        <v>0.27489081784952213</v>
      </c>
      <c r="I91" s="40">
        <f t="shared" si="14"/>
        <v>1470.6514207146818</v>
      </c>
      <c r="J91" s="40">
        <f t="shared" si="19"/>
        <v>1.2889376963615929E-2</v>
      </c>
      <c r="K91" s="40">
        <f t="shared" si="16"/>
        <v>1800.7890874809775</v>
      </c>
      <c r="L91" s="40">
        <f t="shared" si="17"/>
        <v>7.3045395178356768E-3</v>
      </c>
      <c r="M91" s="44"/>
      <c r="P91" s="40">
        <f t="shared" si="18"/>
        <v>3.1700000000000001E-3</v>
      </c>
    </row>
    <row r="92" spans="1:16" x14ac:dyDescent="0.2">
      <c r="A92" s="40">
        <v>50</v>
      </c>
      <c r="B92" s="40">
        <v>0.19950000000000001</v>
      </c>
      <c r="C92" s="40">
        <v>2069</v>
      </c>
      <c r="D92" s="40">
        <v>84.72</v>
      </c>
      <c r="E92" s="40">
        <v>8566</v>
      </c>
      <c r="F92" s="40">
        <v>20.03</v>
      </c>
      <c r="G92" s="40">
        <f t="shared" si="13"/>
        <v>3120.7708681959639</v>
      </c>
      <c r="H92" s="40">
        <f t="shared" si="15"/>
        <v>0.25841712704486225</v>
      </c>
      <c r="I92" s="40">
        <f t="shared" si="14"/>
        <v>1865.9399886692643</v>
      </c>
      <c r="J92" s="40">
        <f t="shared" si="19"/>
        <v>9.6322518826999493E-3</v>
      </c>
      <c r="K92" s="40">
        <f t="shared" si="16"/>
        <v>2222.326212195569</v>
      </c>
      <c r="L92" s="40">
        <f t="shared" si="17"/>
        <v>5.4917635780742406E-3</v>
      </c>
      <c r="M92" s="44"/>
      <c r="P92" s="40">
        <f t="shared" si="18"/>
        <v>3.9900000000000005E-3</v>
      </c>
    </row>
    <row r="93" spans="1:16" x14ac:dyDescent="0.2">
      <c r="A93" s="40">
        <v>50</v>
      </c>
      <c r="B93" s="40">
        <v>0.25119999999999998</v>
      </c>
      <c r="C93" s="40">
        <v>2546</v>
      </c>
      <c r="D93" s="40">
        <v>84.44</v>
      </c>
      <c r="E93" s="40">
        <v>10500</v>
      </c>
      <c r="F93" s="40">
        <v>25.49</v>
      </c>
      <c r="G93" s="40">
        <f t="shared" si="13"/>
        <v>3849.3380721400467</v>
      </c>
      <c r="H93" s="40">
        <f t="shared" si="15"/>
        <v>0.26205796537577136</v>
      </c>
      <c r="I93" s="40">
        <f t="shared" si="14"/>
        <v>2372.9971929296289</v>
      </c>
      <c r="J93" s="40">
        <f t="shared" si="19"/>
        <v>4.6173149715660819E-3</v>
      </c>
      <c r="K93" s="40">
        <f t="shared" si="16"/>
        <v>2741.1448192171533</v>
      </c>
      <c r="L93" s="40">
        <f t="shared" si="17"/>
        <v>5.8748563690152189E-3</v>
      </c>
      <c r="M93" s="44"/>
      <c r="P93" s="40">
        <f t="shared" si="18"/>
        <v>5.0239999999999998E-3</v>
      </c>
    </row>
    <row r="94" spans="1:16" x14ac:dyDescent="0.2">
      <c r="A94" s="40">
        <v>50</v>
      </c>
      <c r="B94" s="40">
        <v>0.31619999999999998</v>
      </c>
      <c r="C94" s="40">
        <v>3175</v>
      </c>
      <c r="D94" s="40">
        <v>83.61</v>
      </c>
      <c r="E94" s="40">
        <v>12810</v>
      </c>
      <c r="F94" s="40">
        <v>30.93</v>
      </c>
      <c r="G94" s="40">
        <f t="shared" si="13"/>
        <v>4691.9595727375299</v>
      </c>
      <c r="H94" s="40">
        <f t="shared" si="15"/>
        <v>0.22827615800806292</v>
      </c>
      <c r="I94" s="40">
        <f t="shared" si="14"/>
        <v>2944.2864756339964</v>
      </c>
      <c r="J94" s="40">
        <f t="shared" si="19"/>
        <v>5.2803006088791666E-3</v>
      </c>
      <c r="K94" s="40">
        <f t="shared" si="16"/>
        <v>3341.1824146782487</v>
      </c>
      <c r="L94" s="40">
        <f t="shared" si="17"/>
        <v>2.7395716980141032E-3</v>
      </c>
      <c r="M94" s="44"/>
      <c r="P94" s="40">
        <f t="shared" si="18"/>
        <v>6.3239999999999998E-3</v>
      </c>
    </row>
    <row r="95" spans="1:16" x14ac:dyDescent="0.2">
      <c r="A95" s="40">
        <v>50</v>
      </c>
      <c r="B95" s="40">
        <v>0.39810000000000001</v>
      </c>
      <c r="C95" s="40">
        <v>3895</v>
      </c>
      <c r="D95" s="40">
        <v>83.38</v>
      </c>
      <c r="E95" s="40">
        <v>15670</v>
      </c>
      <c r="F95" s="40">
        <v>39.17</v>
      </c>
      <c r="G95" s="40">
        <f t="shared" si="13"/>
        <v>5772.7545507884506</v>
      </c>
      <c r="H95" s="40">
        <f t="shared" si="15"/>
        <v>0.23241423391015018</v>
      </c>
      <c r="I95" s="40">
        <f t="shared" si="14"/>
        <v>3714.055802159623</v>
      </c>
      <c r="J95" s="40">
        <f t="shared" si="19"/>
        <v>2.1581140847172484E-3</v>
      </c>
      <c r="K95" s="40">
        <f t="shared" si="16"/>
        <v>4110.8252725405937</v>
      </c>
      <c r="L95" s="40">
        <f t="shared" si="17"/>
        <v>3.0703626331919924E-3</v>
      </c>
      <c r="M95" s="44"/>
      <c r="P95" s="40">
        <f t="shared" si="18"/>
        <v>7.9620000000000003E-3</v>
      </c>
    </row>
    <row r="96" spans="1:16" x14ac:dyDescent="0.2">
      <c r="A96" s="40">
        <v>50</v>
      </c>
      <c r="B96" s="40">
        <v>0.50119999999999998</v>
      </c>
      <c r="C96" s="40">
        <v>4819</v>
      </c>
      <c r="D96" s="40">
        <v>82.87</v>
      </c>
      <c r="E96" s="40">
        <v>19060</v>
      </c>
      <c r="F96" s="40">
        <v>48.86</v>
      </c>
      <c r="G96" s="40">
        <f t="shared" si="13"/>
        <v>7051.1722504615482</v>
      </c>
      <c r="H96" s="40">
        <f t="shared" si="15"/>
        <v>0.21455644123153886</v>
      </c>
      <c r="I96" s="40">
        <f t="shared" si="14"/>
        <v>4630.6293379807512</v>
      </c>
      <c r="J96" s="40">
        <f t="shared" si="19"/>
        <v>1.5279624291689548E-3</v>
      </c>
      <c r="K96" s="40">
        <f t="shared" si="16"/>
        <v>5021.1968711323962</v>
      </c>
      <c r="L96" s="40">
        <f t="shared" si="17"/>
        <v>1.760495864196803E-3</v>
      </c>
      <c r="M96" s="44"/>
      <c r="P96" s="40">
        <f t="shared" si="18"/>
        <v>1.0024E-2</v>
      </c>
    </row>
    <row r="97" spans="1:16" x14ac:dyDescent="0.2">
      <c r="A97" s="40">
        <v>50</v>
      </c>
      <c r="B97" s="40">
        <v>0.63100000000000001</v>
      </c>
      <c r="C97" s="40">
        <v>6037</v>
      </c>
      <c r="D97" s="40">
        <v>81.849999999999994</v>
      </c>
      <c r="E97" s="40">
        <v>23240</v>
      </c>
      <c r="F97" s="40">
        <v>60.45</v>
      </c>
      <c r="G97" s="40">
        <f t="shared" si="13"/>
        <v>8618.4563679822659</v>
      </c>
      <c r="H97" s="40">
        <f t="shared" si="15"/>
        <v>0.18284674192203107</v>
      </c>
      <c r="I97" s="40">
        <f t="shared" si="14"/>
        <v>5757.6424173462474</v>
      </c>
      <c r="J97" s="40">
        <f t="shared" si="19"/>
        <v>2.141305222788339E-3</v>
      </c>
      <c r="K97" s="40">
        <f t="shared" si="16"/>
        <v>6137.2725855720028</v>
      </c>
      <c r="L97" s="40">
        <f t="shared" si="17"/>
        <v>2.7588118033033536E-4</v>
      </c>
      <c r="P97" s="40">
        <f t="shared" si="18"/>
        <v>1.2620000000000001E-2</v>
      </c>
    </row>
    <row r="98" spans="1:16" x14ac:dyDescent="0.2">
      <c r="A98" s="40">
        <v>50</v>
      </c>
      <c r="B98" s="40">
        <v>0.79430000000000001</v>
      </c>
      <c r="C98" s="40">
        <v>7387</v>
      </c>
      <c r="D98" s="40">
        <v>81.77</v>
      </c>
      <c r="E98" s="40">
        <v>28220</v>
      </c>
      <c r="F98" s="40">
        <v>76.52</v>
      </c>
      <c r="G98" s="40">
        <f t="shared" si="13"/>
        <v>10538.043850449239</v>
      </c>
      <c r="H98" s="40">
        <f t="shared" si="15"/>
        <v>0.18195864572462123</v>
      </c>
      <c r="I98" s="40">
        <f t="shared" si="14"/>
        <v>7184.7631746645529</v>
      </c>
      <c r="J98" s="40">
        <f t="shared" si="19"/>
        <v>7.4952181977166999E-4</v>
      </c>
      <c r="K98" s="40">
        <f t="shared" si="16"/>
        <v>7504.2263797013538</v>
      </c>
      <c r="L98" s="40">
        <f t="shared" si="17"/>
        <v>2.5183408355738317E-4</v>
      </c>
      <c r="P98" s="40">
        <f t="shared" si="18"/>
        <v>1.5886000000000001E-2</v>
      </c>
    </row>
    <row r="99" spans="1:16" x14ac:dyDescent="0.2">
      <c r="A99" s="40">
        <v>50</v>
      </c>
      <c r="B99" s="40">
        <v>1</v>
      </c>
      <c r="C99" s="40">
        <v>9093</v>
      </c>
      <c r="D99" s="40">
        <v>81.260000000000005</v>
      </c>
      <c r="E99" s="40">
        <v>34040</v>
      </c>
      <c r="F99" s="40">
        <v>95.08</v>
      </c>
      <c r="G99" s="40">
        <f t="shared" si="13"/>
        <v>12774.369921659583</v>
      </c>
      <c r="H99" s="40">
        <f t="shared" si="15"/>
        <v>0.16390965533893195</v>
      </c>
      <c r="I99" s="40">
        <f t="shared" si="14"/>
        <v>8853.8610540804711</v>
      </c>
      <c r="J99" s="40">
        <f t="shared" si="19"/>
        <v>6.9164977352749479E-4</v>
      </c>
      <c r="K99" s="40">
        <f t="shared" si="16"/>
        <v>9096.7322883264278</v>
      </c>
      <c r="L99" s="40">
        <f t="shared" si="17"/>
        <v>1.68475203928085E-7</v>
      </c>
      <c r="P99" s="40">
        <f t="shared" si="18"/>
        <v>0.02</v>
      </c>
    </row>
    <row r="100" spans="1:16" x14ac:dyDescent="0.2">
      <c r="A100" s="40">
        <v>50</v>
      </c>
      <c r="B100" s="40">
        <v>1.2589999999999999</v>
      </c>
      <c r="C100" s="40">
        <v>11170</v>
      </c>
      <c r="D100" s="40">
        <v>80.48</v>
      </c>
      <c r="E100" s="40">
        <v>41200</v>
      </c>
      <c r="F100" s="40">
        <v>118.1</v>
      </c>
      <c r="G100" s="40">
        <f t="shared" si="13"/>
        <v>15528.255310364983</v>
      </c>
      <c r="H100" s="40">
        <f t="shared" si="15"/>
        <v>0.15223656977279251</v>
      </c>
      <c r="I100" s="40">
        <f t="shared" si="14"/>
        <v>10924.315953819016</v>
      </c>
      <c r="J100" s="40">
        <f t="shared" si="19"/>
        <v>4.8377961613719464E-4</v>
      </c>
      <c r="K100" s="40">
        <f t="shared" si="16"/>
        <v>11057.796378956131</v>
      </c>
      <c r="L100" s="40">
        <f t="shared" si="17"/>
        <v>1.0090377149559059E-4</v>
      </c>
      <c r="P100" s="40">
        <f t="shared" si="18"/>
        <v>2.5179999999999998E-2</v>
      </c>
    </row>
    <row r="101" spans="1:16" x14ac:dyDescent="0.2">
      <c r="A101" s="40">
        <v>50</v>
      </c>
      <c r="B101" s="40">
        <v>1.585</v>
      </c>
      <c r="C101" s="40">
        <v>13660</v>
      </c>
      <c r="D101" s="40">
        <v>80.03</v>
      </c>
      <c r="E101" s="40">
        <v>49790</v>
      </c>
      <c r="F101" s="40">
        <v>147.69999999999999</v>
      </c>
      <c r="G101" s="40">
        <f t="shared" si="13"/>
        <v>18873.329457165641</v>
      </c>
      <c r="H101" s="40">
        <f t="shared" si="15"/>
        <v>0.14565618926143487</v>
      </c>
      <c r="I101" s="40">
        <f t="shared" si="14"/>
        <v>13479.979989249319</v>
      </c>
      <c r="J101" s="40">
        <f t="shared" si="19"/>
        <v>1.7367614386767539E-4</v>
      </c>
      <c r="K101" s="40">
        <f t="shared" si="16"/>
        <v>13439.850772609903</v>
      </c>
      <c r="L101" s="40">
        <f t="shared" si="17"/>
        <v>2.597364692439506E-4</v>
      </c>
      <c r="P101" s="40">
        <f t="shared" si="18"/>
        <v>3.1699999999999999E-2</v>
      </c>
    </row>
    <row r="102" spans="1:16" x14ac:dyDescent="0.2">
      <c r="A102" s="40">
        <v>50</v>
      </c>
      <c r="B102" s="40">
        <v>1.9950000000000001</v>
      </c>
      <c r="C102" s="40">
        <v>16830</v>
      </c>
      <c r="D102" s="40">
        <v>79.47</v>
      </c>
      <c r="E102" s="40">
        <v>60190</v>
      </c>
      <c r="F102" s="40">
        <v>184.5</v>
      </c>
      <c r="G102" s="40">
        <f t="shared" si="13"/>
        <v>22940.507140527901</v>
      </c>
      <c r="H102" s="40">
        <f t="shared" si="15"/>
        <v>0.13182150933134237</v>
      </c>
      <c r="I102" s="40">
        <f t="shared" si="14"/>
        <v>16614.935463166337</v>
      </c>
      <c r="J102" s="40">
        <f t="shared" si="19"/>
        <v>1.6329367917572801E-4</v>
      </c>
      <c r="K102" s="40">
        <f t="shared" si="16"/>
        <v>16336.120943389118</v>
      </c>
      <c r="L102" s="40">
        <f t="shared" si="17"/>
        <v>8.6113846358751853E-4</v>
      </c>
      <c r="P102" s="40">
        <f t="shared" si="18"/>
        <v>3.9900000000000005E-2</v>
      </c>
    </row>
    <row r="103" spans="1:16" x14ac:dyDescent="0.2">
      <c r="A103" s="40">
        <v>50</v>
      </c>
      <c r="B103" s="40">
        <v>2.512</v>
      </c>
      <c r="C103" s="40">
        <v>20430</v>
      </c>
      <c r="D103" s="40">
        <v>79.11</v>
      </c>
      <c r="E103" s="40">
        <v>72520</v>
      </c>
      <c r="F103" s="40">
        <v>230.6</v>
      </c>
      <c r="G103" s="40">
        <f t="shared" si="13"/>
        <v>27809.384705045035</v>
      </c>
      <c r="H103" s="40">
        <f t="shared" si="15"/>
        <v>0.13046786940555971</v>
      </c>
      <c r="I103" s="40">
        <f t="shared" si="14"/>
        <v>20414.278880712907</v>
      </c>
      <c r="J103" s="40">
        <f t="shared" si="19"/>
        <v>5.921478990710951E-7</v>
      </c>
      <c r="K103" s="40">
        <f t="shared" si="16"/>
        <v>19803.288092976214</v>
      </c>
      <c r="L103" s="40">
        <f t="shared" si="17"/>
        <v>9.4102066079867878E-4</v>
      </c>
      <c r="P103" s="40">
        <f t="shared" si="18"/>
        <v>5.024E-2</v>
      </c>
    </row>
    <row r="104" spans="1:16" x14ac:dyDescent="0.2">
      <c r="A104" s="40">
        <v>50</v>
      </c>
      <c r="B104" s="40">
        <v>3.1619999999999999</v>
      </c>
      <c r="C104" s="40">
        <v>25250</v>
      </c>
      <c r="D104" s="40">
        <v>78.06</v>
      </c>
      <c r="E104" s="40">
        <v>87460</v>
      </c>
      <c r="F104" s="40">
        <v>280.60000000000002</v>
      </c>
      <c r="G104" s="40">
        <f t="shared" si="13"/>
        <v>33588.388820757486</v>
      </c>
      <c r="H104" s="40">
        <f t="shared" si="15"/>
        <v>0.10905398000373832</v>
      </c>
      <c r="I104" s="40">
        <f t="shared" si="14"/>
        <v>24879.955896984186</v>
      </c>
      <c r="J104" s="40">
        <f t="shared" si="19"/>
        <v>2.1477523878330157E-4</v>
      </c>
      <c r="K104" s="40">
        <f t="shared" si="16"/>
        <v>23918.563731318089</v>
      </c>
      <c r="L104" s="40">
        <f t="shared" si="17"/>
        <v>2.7804686404260142E-3</v>
      </c>
      <c r="P104" s="40">
        <f t="shared" si="18"/>
        <v>6.3240000000000005E-2</v>
      </c>
    </row>
    <row r="105" spans="1:16" x14ac:dyDescent="0.2">
      <c r="A105" s="40">
        <v>50</v>
      </c>
      <c r="B105" s="40">
        <v>3.9809999999999999</v>
      </c>
      <c r="C105" s="40">
        <v>30650</v>
      </c>
      <c r="D105" s="40">
        <v>77.89</v>
      </c>
      <c r="E105" s="44">
        <v>104600</v>
      </c>
      <c r="F105" s="40">
        <v>344.9</v>
      </c>
      <c r="G105" s="40">
        <f t="shared" si="13"/>
        <v>40354.496792811144</v>
      </c>
      <c r="H105" s="40">
        <f t="shared" si="15"/>
        <v>0.10025016220250396</v>
      </c>
      <c r="I105" s="40">
        <f t="shared" si="14"/>
        <v>30209.923901750841</v>
      </c>
      <c r="J105" s="40">
        <f t="shared" si="19"/>
        <v>2.0615534783359314E-4</v>
      </c>
      <c r="K105" s="40">
        <f t="shared" si="16"/>
        <v>28736.764020893486</v>
      </c>
      <c r="L105" s="40">
        <f t="shared" si="17"/>
        <v>3.8965129233626615E-3</v>
      </c>
      <c r="P105" s="40">
        <f t="shared" si="18"/>
        <v>7.9619999999999996E-2</v>
      </c>
    </row>
    <row r="106" spans="1:16" x14ac:dyDescent="0.2">
      <c r="A106" s="40">
        <v>50</v>
      </c>
      <c r="B106" s="40">
        <v>5.0119999999999996</v>
      </c>
      <c r="C106" s="40">
        <v>37300</v>
      </c>
      <c r="D106" s="40">
        <v>77.12</v>
      </c>
      <c r="E106" s="44">
        <v>125900</v>
      </c>
      <c r="F106" s="40">
        <v>436.5</v>
      </c>
      <c r="G106" s="40">
        <f t="shared" si="13"/>
        <v>48980.004019665568</v>
      </c>
      <c r="H106" s="40">
        <f t="shared" si="15"/>
        <v>9.8054678679070389E-2</v>
      </c>
      <c r="I106" s="40">
        <f t="shared" si="14"/>
        <v>37148.417702589395</v>
      </c>
      <c r="J106" s="40">
        <f t="shared" si="19"/>
        <v>1.6515027699672312E-5</v>
      </c>
      <c r="K106" s="40">
        <f t="shared" si="16"/>
        <v>34879.05758017733</v>
      </c>
      <c r="L106" s="40">
        <f t="shared" si="17"/>
        <v>4.2126100238604773E-3</v>
      </c>
      <c r="P106" s="40">
        <f t="shared" si="18"/>
        <v>0.10024</v>
      </c>
    </row>
    <row r="107" spans="1:16" x14ac:dyDescent="0.2">
      <c r="A107" s="40">
        <v>50</v>
      </c>
      <c r="B107" s="40">
        <v>6.31</v>
      </c>
      <c r="C107" s="40">
        <v>45150</v>
      </c>
      <c r="D107" s="40">
        <v>76.540000000000006</v>
      </c>
      <c r="E107" s="44">
        <v>150200</v>
      </c>
      <c r="F107" s="40">
        <v>542.1</v>
      </c>
      <c r="G107" s="40">
        <f t="shared" si="13"/>
        <v>58826.297068821237</v>
      </c>
      <c r="H107" s="40">
        <f t="shared" si="15"/>
        <v>9.1753268121714804E-2</v>
      </c>
      <c r="I107" s="40">
        <f t="shared" si="14"/>
        <v>45101.183675955195</v>
      </c>
      <c r="J107" s="40">
        <f t="shared" si="19"/>
        <v>1.1690003388470748E-6</v>
      </c>
      <c r="K107" s="40">
        <f t="shared" si="16"/>
        <v>41890.682611382166</v>
      </c>
      <c r="L107" s="40">
        <f t="shared" si="17"/>
        <v>5.2112006807609806E-3</v>
      </c>
      <c r="P107" s="40">
        <f t="shared" si="18"/>
        <v>0.12620000000000001</v>
      </c>
    </row>
    <row r="108" spans="1:16" x14ac:dyDescent="0.2">
      <c r="A108" s="40">
        <v>50</v>
      </c>
      <c r="B108" s="40">
        <v>7.9429999999999996</v>
      </c>
      <c r="C108" s="40">
        <v>54960</v>
      </c>
      <c r="D108" s="40">
        <v>76.010000000000005</v>
      </c>
      <c r="E108" s="44">
        <v>180600</v>
      </c>
      <c r="F108" s="40">
        <v>672.4</v>
      </c>
      <c r="G108" s="40">
        <f t="shared" si="13"/>
        <v>71099.96808335447</v>
      </c>
      <c r="H108" s="40">
        <f t="shared" si="15"/>
        <v>8.6240624957525339E-2</v>
      </c>
      <c r="I108" s="40">
        <f t="shared" si="14"/>
        <v>55029.058589657609</v>
      </c>
      <c r="J108" s="40">
        <f t="shared" si="19"/>
        <v>1.5788539625675749E-6</v>
      </c>
      <c r="K108" s="40">
        <f t="shared" si="16"/>
        <v>50630.863152489961</v>
      </c>
      <c r="L108" s="40">
        <f t="shared" si="17"/>
        <v>6.2045341710966319E-3</v>
      </c>
      <c r="P108" s="40">
        <f t="shared" si="18"/>
        <v>0.15886</v>
      </c>
    </row>
    <row r="109" spans="1:16" x14ac:dyDescent="0.2">
      <c r="A109" s="40">
        <v>50</v>
      </c>
      <c r="B109" s="40">
        <v>10</v>
      </c>
      <c r="C109" s="40">
        <v>67080</v>
      </c>
      <c r="D109" s="40">
        <v>76.28</v>
      </c>
      <c r="E109" s="44">
        <v>214900</v>
      </c>
      <c r="F109" s="40">
        <v>835.2</v>
      </c>
      <c r="G109" s="40">
        <f t="shared" si="13"/>
        <v>85210.953922049564</v>
      </c>
      <c r="H109" s="40">
        <f t="shared" si="15"/>
        <v>7.3055884047413297E-2</v>
      </c>
      <c r="I109" s="40">
        <f t="shared" si="14"/>
        <v>66610.298946792347</v>
      </c>
      <c r="J109" s="40">
        <f t="shared" si="19"/>
        <v>4.9029443075556409E-5</v>
      </c>
      <c r="K109" s="40">
        <f t="shared" si="16"/>
        <v>60679.410461373467</v>
      </c>
      <c r="L109" s="40">
        <f t="shared" si="17"/>
        <v>9.1044527600556806E-3</v>
      </c>
      <c r="P109" s="40">
        <f t="shared" si="18"/>
        <v>0.2</v>
      </c>
    </row>
    <row r="110" spans="1:16" x14ac:dyDescent="0.2">
      <c r="A110" s="40">
        <v>50</v>
      </c>
      <c r="B110" s="40">
        <v>12.59</v>
      </c>
      <c r="C110" s="40">
        <v>81050</v>
      </c>
      <c r="D110" s="40">
        <v>75.47</v>
      </c>
      <c r="E110" s="44">
        <v>257800</v>
      </c>
      <c r="F110" s="40">
        <v>1032</v>
      </c>
      <c r="G110" s="40">
        <f t="shared" si="13"/>
        <v>102726.472932424</v>
      </c>
      <c r="H110" s="40">
        <f t="shared" si="15"/>
        <v>7.1527195501989882E-2</v>
      </c>
      <c r="I110" s="40">
        <f t="shared" si="14"/>
        <v>80969.607581747332</v>
      </c>
      <c r="J110" s="40">
        <f t="shared" si="19"/>
        <v>9.8383925544043595E-7</v>
      </c>
      <c r="K110" s="40">
        <f t="shared" si="16"/>
        <v>73152.35341712035</v>
      </c>
      <c r="L110" s="40">
        <f t="shared" si="17"/>
        <v>9.4948771994455266E-3</v>
      </c>
      <c r="P110" s="40">
        <f t="shared" si="18"/>
        <v>0.25180000000000002</v>
      </c>
    </row>
    <row r="111" spans="1:16" x14ac:dyDescent="0.2">
      <c r="A111" s="40">
        <v>50</v>
      </c>
      <c r="B111" s="40">
        <v>15.85</v>
      </c>
      <c r="C111" s="40">
        <v>98120</v>
      </c>
      <c r="D111" s="40">
        <v>75.05</v>
      </c>
      <c r="E111" s="44">
        <v>307200</v>
      </c>
      <c r="F111" s="40">
        <v>1308</v>
      </c>
      <c r="G111" s="40">
        <f t="shared" si="13"/>
        <v>123676.05777041372</v>
      </c>
      <c r="H111" s="40">
        <f t="shared" si="15"/>
        <v>6.7837938731719699E-2</v>
      </c>
      <c r="I111" s="40">
        <f t="shared" si="14"/>
        <v>98555.034167477395</v>
      </c>
      <c r="J111" s="40">
        <f t="shared" si="19"/>
        <v>1.9657652625240218E-5</v>
      </c>
      <c r="K111" s="40">
        <f t="shared" si="16"/>
        <v>88070.722463224738</v>
      </c>
      <c r="L111" s="40">
        <f t="shared" si="17"/>
        <v>1.0489495525576712E-2</v>
      </c>
      <c r="P111" s="40">
        <f t="shared" si="18"/>
        <v>0.317</v>
      </c>
    </row>
    <row r="112" spans="1:16" x14ac:dyDescent="0.2">
      <c r="A112" s="40">
        <v>50</v>
      </c>
      <c r="B112" s="40">
        <v>19.95</v>
      </c>
      <c r="C112" s="44">
        <v>118500</v>
      </c>
      <c r="D112" s="40">
        <v>74.63</v>
      </c>
      <c r="E112" s="44">
        <v>364900</v>
      </c>
      <c r="F112" s="40">
        <v>1607</v>
      </c>
      <c r="G112" s="40">
        <f t="shared" si="13"/>
        <v>147734.13905780614</v>
      </c>
      <c r="H112" s="40">
        <f t="shared" si="15"/>
        <v>6.0861677185005715E-2</v>
      </c>
      <c r="I112" s="40">
        <f t="shared" si="14"/>
        <v>118622.44263332682</v>
      </c>
      <c r="J112" s="40">
        <f t="shared" si="19"/>
        <v>1.0676493052043757E-6</v>
      </c>
      <c r="K112" s="40">
        <f t="shared" si="16"/>
        <v>105202.67700848443</v>
      </c>
      <c r="L112" s="40">
        <f t="shared" si="17"/>
        <v>1.2591913599365382E-2</v>
      </c>
      <c r="P112" s="40">
        <f t="shared" si="18"/>
        <v>0.39900000000000002</v>
      </c>
    </row>
    <row r="113" spans="1:16" x14ac:dyDescent="0.2">
      <c r="A113" s="40">
        <v>50</v>
      </c>
      <c r="B113" s="40">
        <v>25.12</v>
      </c>
      <c r="C113" s="44">
        <v>143100</v>
      </c>
      <c r="D113" s="40">
        <v>74.22</v>
      </c>
      <c r="E113" s="44">
        <v>434000</v>
      </c>
      <c r="F113" s="40">
        <v>1997</v>
      </c>
      <c r="G113" s="40">
        <f t="shared" si="13"/>
        <v>176999.12472219983</v>
      </c>
      <c r="H113" s="40">
        <f t="shared" si="15"/>
        <v>5.6117420779634934E-2</v>
      </c>
      <c r="I113" s="40">
        <f t="shared" si="14"/>
        <v>143293.88899842021</v>
      </c>
      <c r="J113" s="40">
        <f t="shared" si="19"/>
        <v>1.8358071917764042E-6</v>
      </c>
      <c r="K113" s="40">
        <f t="shared" si="16"/>
        <v>126042.51033437872</v>
      </c>
      <c r="L113" s="40">
        <f t="shared" si="17"/>
        <v>1.4208589463945098E-2</v>
      </c>
      <c r="P113" s="40">
        <f t="shared" si="18"/>
        <v>0.50240000000000007</v>
      </c>
    </row>
    <row r="114" spans="1:16" x14ac:dyDescent="0.2">
      <c r="A114" s="40">
        <v>50</v>
      </c>
      <c r="B114" s="40">
        <v>31.62</v>
      </c>
      <c r="C114" s="44">
        <v>172500</v>
      </c>
      <c r="D114" s="40">
        <v>73.88</v>
      </c>
      <c r="E114" s="44">
        <v>515400</v>
      </c>
      <c r="F114" s="40">
        <v>2494</v>
      </c>
      <c r="G114" s="40">
        <f t="shared" si="13"/>
        <v>211967.73218047593</v>
      </c>
      <c r="H114" s="40">
        <f t="shared" si="15"/>
        <v>5.2348729543197643E-2</v>
      </c>
      <c r="I114" s="40">
        <f t="shared" si="14"/>
        <v>173049.89607371666</v>
      </c>
      <c r="J114" s="40">
        <f t="shared" si="19"/>
        <v>1.0162090044578944E-5</v>
      </c>
      <c r="K114" s="40">
        <f t="shared" si="16"/>
        <v>150943.93893667363</v>
      </c>
      <c r="L114" s="40">
        <f t="shared" si="17"/>
        <v>1.5615669601036934E-2</v>
      </c>
      <c r="P114" s="40">
        <f t="shared" si="18"/>
        <v>0.63240000000000007</v>
      </c>
    </row>
    <row r="115" spans="1:16" x14ac:dyDescent="0.2">
      <c r="A115" s="40">
        <v>50</v>
      </c>
      <c r="B115" s="40">
        <v>39.81</v>
      </c>
      <c r="C115" s="44">
        <v>207900</v>
      </c>
      <c r="D115" s="40">
        <v>73.48</v>
      </c>
      <c r="E115" s="44">
        <v>612100</v>
      </c>
      <c r="F115" s="40">
        <v>3120</v>
      </c>
      <c r="G115" s="40">
        <f t="shared" si="13"/>
        <v>253928.28640973923</v>
      </c>
      <c r="H115" s="40">
        <f t="shared" si="15"/>
        <v>4.9016312367056468E-2</v>
      </c>
      <c r="I115" s="40">
        <f t="shared" si="14"/>
        <v>209001.40799152825</v>
      </c>
      <c r="J115" s="40">
        <f t="shared" si="19"/>
        <v>2.8066448950956034E-5</v>
      </c>
      <c r="K115" s="40">
        <f t="shared" si="16"/>
        <v>180824.38946646557</v>
      </c>
      <c r="L115" s="40">
        <f t="shared" si="17"/>
        <v>1.6960847064373338E-2</v>
      </c>
      <c r="P115" s="40">
        <f t="shared" si="18"/>
        <v>0.79620000000000002</v>
      </c>
    </row>
    <row r="116" spans="1:16" x14ac:dyDescent="0.2">
      <c r="A116" s="40">
        <v>50</v>
      </c>
      <c r="B116" s="40">
        <v>50</v>
      </c>
      <c r="C116" s="44">
        <v>249500</v>
      </c>
      <c r="D116" s="40">
        <v>72.97</v>
      </c>
      <c r="E116" s="44">
        <v>719900</v>
      </c>
      <c r="F116" s="40">
        <v>3945</v>
      </c>
      <c r="G116" s="40">
        <f t="shared" si="13"/>
        <v>302274.36156122718</v>
      </c>
      <c r="H116" s="40">
        <f t="shared" si="15"/>
        <v>4.4740916513510115E-2</v>
      </c>
      <c r="I116" s="40">
        <f t="shared" si="14"/>
        <v>251116.53095195611</v>
      </c>
      <c r="J116" s="40">
        <f t="shared" si="19"/>
        <v>4.1978503196888932E-5</v>
      </c>
      <c r="K116" s="40">
        <f t="shared" si="16"/>
        <v>215252.02116505202</v>
      </c>
      <c r="L116" s="40">
        <f t="shared" si="17"/>
        <v>1.8842077811399065E-2</v>
      </c>
      <c r="P116" s="40">
        <f t="shared" si="18"/>
        <v>1</v>
      </c>
    </row>
    <row r="117" spans="1:16" x14ac:dyDescent="0.2">
      <c r="A117" s="40">
        <v>60</v>
      </c>
      <c r="B117" s="40">
        <v>0.01</v>
      </c>
      <c r="C117" s="40">
        <v>21.66</v>
      </c>
      <c r="D117" s="40">
        <v>89.92</v>
      </c>
      <c r="E117" s="40">
        <v>80.48</v>
      </c>
      <c r="F117" s="40">
        <v>0.3962</v>
      </c>
      <c r="G117" s="40">
        <f t="shared" si="13"/>
        <v>33.193958877352536</v>
      </c>
      <c r="H117" s="40">
        <f t="shared" si="15"/>
        <v>0.28355668649049348</v>
      </c>
      <c r="K117" s="40">
        <f t="shared" si="16"/>
        <v>23.637686973899996</v>
      </c>
      <c r="L117" s="40">
        <f t="shared" si="17"/>
        <v>8.3367773223504572E-3</v>
      </c>
      <c r="P117" s="40">
        <f>B117*$S$5</f>
        <v>4.0000000000000003E-5</v>
      </c>
    </row>
    <row r="118" spans="1:16" x14ac:dyDescent="0.2">
      <c r="A118" s="40">
        <v>60</v>
      </c>
      <c r="B118" s="40">
        <v>1.259E-2</v>
      </c>
      <c r="C118" s="40">
        <v>27.28</v>
      </c>
      <c r="D118" s="40">
        <v>89.41</v>
      </c>
      <c r="E118" s="40">
        <v>100.4</v>
      </c>
      <c r="F118" s="40">
        <v>0.4909</v>
      </c>
      <c r="G118" s="40">
        <f t="shared" si="13"/>
        <v>41.362831996636416</v>
      </c>
      <c r="H118" s="40">
        <f t="shared" si="15"/>
        <v>0.26649634969046743</v>
      </c>
      <c r="K118" s="40">
        <f t="shared" si="16"/>
        <v>29.454807686635508</v>
      </c>
      <c r="L118" s="40">
        <f t="shared" si="17"/>
        <v>6.3555477596416287E-3</v>
      </c>
      <c r="P118" s="40">
        <f t="shared" ref="P118:P154" si="20">B118*$S$5</f>
        <v>5.0360000000000006E-5</v>
      </c>
    </row>
    <row r="119" spans="1:16" x14ac:dyDescent="0.2">
      <c r="A119" s="40">
        <v>60</v>
      </c>
      <c r="B119" s="40">
        <v>1.585E-2</v>
      </c>
      <c r="C119" s="40">
        <v>33.96</v>
      </c>
      <c r="D119" s="40">
        <v>89.63</v>
      </c>
      <c r="E119" s="40">
        <v>125.5</v>
      </c>
      <c r="F119" s="40">
        <v>0.43609999999999999</v>
      </c>
      <c r="G119" s="40">
        <f t="shared" si="13"/>
        <v>48.842826234993993</v>
      </c>
      <c r="H119" s="40">
        <f t="shared" si="15"/>
        <v>0.19205935197528984</v>
      </c>
      <c r="K119" s="40">
        <f t="shared" si="16"/>
        <v>34.781372168629417</v>
      </c>
      <c r="L119" s="40">
        <f t="shared" si="17"/>
        <v>5.8498482885618777E-4</v>
      </c>
      <c r="P119" s="40">
        <f t="shared" si="20"/>
        <v>6.3399999999999996E-5</v>
      </c>
    </row>
    <row r="120" spans="1:16" x14ac:dyDescent="0.2">
      <c r="A120" s="40">
        <v>60</v>
      </c>
      <c r="B120" s="40">
        <v>1.9949999999999999E-2</v>
      </c>
      <c r="C120" s="40">
        <v>42.66</v>
      </c>
      <c r="D120" s="40">
        <v>89.38</v>
      </c>
      <c r="E120" s="40">
        <v>157.4</v>
      </c>
      <c r="F120" s="40">
        <v>0.71030000000000004</v>
      </c>
      <c r="G120" s="40">
        <f t="shared" si="13"/>
        <v>63.984911824473478</v>
      </c>
      <c r="H120" s="40">
        <f t="shared" si="15"/>
        <v>0.24988074147571901</v>
      </c>
      <c r="K120" s="40">
        <f t="shared" si="16"/>
        <v>45.564173961527949</v>
      </c>
      <c r="L120" s="40">
        <f t="shared" si="17"/>
        <v>4.6345071052202478E-3</v>
      </c>
      <c r="P120" s="40">
        <f t="shared" si="20"/>
        <v>7.9800000000000002E-5</v>
      </c>
    </row>
    <row r="121" spans="1:16" x14ac:dyDescent="0.2">
      <c r="A121" s="40">
        <v>60</v>
      </c>
      <c r="B121" s="40">
        <v>2.512E-2</v>
      </c>
      <c r="C121" s="40">
        <v>53.8</v>
      </c>
      <c r="D121" s="40">
        <v>88.93</v>
      </c>
      <c r="E121" s="40">
        <v>197.3</v>
      </c>
      <c r="F121" s="40">
        <v>0.84530000000000005</v>
      </c>
      <c r="G121" s="40">
        <f t="shared" si="13"/>
        <v>79.513532715931859</v>
      </c>
      <c r="H121" s="40">
        <f t="shared" si="15"/>
        <v>0.22843305258816846</v>
      </c>
      <c r="K121" s="40">
        <f t="shared" si="16"/>
        <v>56.622230673741797</v>
      </c>
      <c r="L121" s="40">
        <f t="shared" si="17"/>
        <v>2.75182279674448E-3</v>
      </c>
      <c r="P121" s="40">
        <f t="shared" si="20"/>
        <v>1.0048E-4</v>
      </c>
    </row>
    <row r="122" spans="1:16" x14ac:dyDescent="0.2">
      <c r="A122" s="40">
        <v>60</v>
      </c>
      <c r="B122" s="40">
        <v>3.1620000000000002E-2</v>
      </c>
      <c r="C122" s="40">
        <v>67.53</v>
      </c>
      <c r="D122" s="40">
        <v>88.77</v>
      </c>
      <c r="E122" s="40">
        <v>248.2</v>
      </c>
      <c r="F122" s="40">
        <v>1.1459999999999999</v>
      </c>
      <c r="G122" s="40">
        <f t="shared" si="13"/>
        <v>101.28199577193925</v>
      </c>
      <c r="H122" s="40">
        <f t="shared" si="15"/>
        <v>0.24980746743904661</v>
      </c>
      <c r="I122" s="40">
        <f t="shared" si="14"/>
        <v>19.610415851653723</v>
      </c>
      <c r="J122" s="40">
        <f t="shared" si="19"/>
        <v>0.50353838382691796</v>
      </c>
      <c r="K122" s="40">
        <f t="shared" si="16"/>
        <v>72.123729531471568</v>
      </c>
      <c r="L122" s="40">
        <f t="shared" si="17"/>
        <v>4.6274032067300606E-3</v>
      </c>
      <c r="P122" s="40">
        <f t="shared" si="20"/>
        <v>1.2648000000000002E-4</v>
      </c>
    </row>
    <row r="123" spans="1:16" x14ac:dyDescent="0.2">
      <c r="A123" s="40">
        <v>60</v>
      </c>
      <c r="B123" s="40">
        <v>3.9809999999999998E-2</v>
      </c>
      <c r="C123" s="40">
        <v>84.15</v>
      </c>
      <c r="D123" s="40">
        <v>88.75</v>
      </c>
      <c r="E123" s="40">
        <v>312.10000000000002</v>
      </c>
      <c r="F123" s="40">
        <v>1.5049999999999999</v>
      </c>
      <c r="G123" s="40">
        <f t="shared" si="13"/>
        <v>128.28254201385778</v>
      </c>
      <c r="H123" s="40">
        <f t="shared" si="15"/>
        <v>0.27504873128967794</v>
      </c>
      <c r="I123" s="40">
        <f t="shared" si="14"/>
        <v>40.338910731767484</v>
      </c>
      <c r="J123" s="40">
        <f t="shared" si="19"/>
        <v>0.27105652207214764</v>
      </c>
      <c r="K123" s="40">
        <f t="shared" si="16"/>
        <v>91.351037203598366</v>
      </c>
      <c r="L123" s="40">
        <f t="shared" si="17"/>
        <v>7.3228791790693904E-3</v>
      </c>
      <c r="P123" s="40">
        <f t="shared" si="20"/>
        <v>1.5924E-4</v>
      </c>
    </row>
    <row r="124" spans="1:16" x14ac:dyDescent="0.2">
      <c r="A124" s="40">
        <v>60</v>
      </c>
      <c r="B124" s="40">
        <v>5.0119999999999998E-2</v>
      </c>
      <c r="C124" s="40">
        <v>105</v>
      </c>
      <c r="D124" s="40">
        <v>89.06</v>
      </c>
      <c r="E124" s="40">
        <v>392.4</v>
      </c>
      <c r="F124" s="40">
        <v>1.8049999999999999</v>
      </c>
      <c r="G124" s="40">
        <f t="shared" si="13"/>
        <v>160.02470427600653</v>
      </c>
      <c r="H124" s="40">
        <f t="shared" si="15"/>
        <v>0.27462295516208357</v>
      </c>
      <c r="I124" s="40">
        <f t="shared" si="14"/>
        <v>58.047507191639454</v>
      </c>
      <c r="J124" s="40">
        <f t="shared" si="19"/>
        <v>0.19995796652327882</v>
      </c>
      <c r="K124" s="40">
        <f t="shared" si="16"/>
        <v>113.95488804885967</v>
      </c>
      <c r="L124" s="40">
        <f t="shared" si="17"/>
        <v>7.2734711988761708E-3</v>
      </c>
      <c r="P124" s="40">
        <f t="shared" si="20"/>
        <v>2.0048E-4</v>
      </c>
    </row>
    <row r="125" spans="1:16" x14ac:dyDescent="0.2">
      <c r="A125" s="40">
        <v>60</v>
      </c>
      <c r="B125" s="40">
        <v>6.3100000000000003E-2</v>
      </c>
      <c r="C125" s="40">
        <v>132</v>
      </c>
      <c r="D125" s="40">
        <v>89.3</v>
      </c>
      <c r="E125" s="40">
        <v>488.2</v>
      </c>
      <c r="F125" s="40">
        <v>1.829</v>
      </c>
      <c r="G125" s="40">
        <f t="shared" si="13"/>
        <v>192.39794549365234</v>
      </c>
      <c r="H125" s="40">
        <f t="shared" si="15"/>
        <v>0.20936133034057619</v>
      </c>
      <c r="I125" s="40">
        <f t="shared" si="14"/>
        <v>66.695247942525398</v>
      </c>
      <c r="J125" s="40">
        <f t="shared" si="19"/>
        <v>0.24476071173600972</v>
      </c>
      <c r="K125" s="40">
        <f t="shared" si="16"/>
        <v>137.00813532980882</v>
      </c>
      <c r="L125" s="40">
        <f t="shared" si="17"/>
        <v>1.4394754064324684E-3</v>
      </c>
      <c r="P125" s="40">
        <f t="shared" si="20"/>
        <v>2.5240000000000001E-4</v>
      </c>
    </row>
    <row r="126" spans="1:16" x14ac:dyDescent="0.2">
      <c r="A126" s="40">
        <v>60</v>
      </c>
      <c r="B126" s="40">
        <v>7.9430000000000001E-2</v>
      </c>
      <c r="C126" s="40">
        <v>167.3</v>
      </c>
      <c r="D126" s="40">
        <v>89.41</v>
      </c>
      <c r="E126" s="40">
        <v>608</v>
      </c>
      <c r="F126" s="40">
        <v>2.6</v>
      </c>
      <c r="G126" s="40">
        <f t="shared" si="13"/>
        <v>244.95249876201547</v>
      </c>
      <c r="H126" s="40">
        <f t="shared" si="15"/>
        <v>0.21543635311881121</v>
      </c>
      <c r="I126" s="40">
        <f t="shared" si="14"/>
        <v>106.44645500897042</v>
      </c>
      <c r="J126" s="40">
        <f t="shared" si="19"/>
        <v>0.13230610486994354</v>
      </c>
      <c r="K126" s="40">
        <f t="shared" si="16"/>
        <v>174.43265838235425</v>
      </c>
      <c r="L126" s="40">
        <f t="shared" si="17"/>
        <v>1.8176529522316623E-3</v>
      </c>
      <c r="P126" s="40">
        <f t="shared" si="20"/>
        <v>3.1772000000000001E-4</v>
      </c>
    </row>
    <row r="127" spans="1:16" x14ac:dyDescent="0.2">
      <c r="A127" s="40">
        <v>60</v>
      </c>
      <c r="B127" s="40">
        <v>0.1</v>
      </c>
      <c r="C127" s="40">
        <v>208.5</v>
      </c>
      <c r="D127" s="40">
        <v>88.59</v>
      </c>
      <c r="E127" s="40">
        <v>771.6</v>
      </c>
      <c r="F127" s="40">
        <v>3.5840000000000001</v>
      </c>
      <c r="G127" s="40">
        <f t="shared" si="13"/>
        <v>315.17724087944799</v>
      </c>
      <c r="H127" s="40">
        <f t="shared" si="15"/>
        <v>0.2617769662635766</v>
      </c>
      <c r="I127" s="40">
        <f t="shared" si="14"/>
        <v>155.98404659103903</v>
      </c>
      <c r="J127" s="40">
        <f t="shared" si="19"/>
        <v>6.3441054062123747E-2</v>
      </c>
      <c r="K127" s="40">
        <f t="shared" si="16"/>
        <v>224.44026603554283</v>
      </c>
      <c r="L127" s="40">
        <f t="shared" si="17"/>
        <v>5.8449259305391474E-3</v>
      </c>
      <c r="P127" s="40">
        <f t="shared" si="20"/>
        <v>4.0000000000000002E-4</v>
      </c>
    </row>
    <row r="128" spans="1:16" x14ac:dyDescent="0.2">
      <c r="A128" s="40">
        <v>60</v>
      </c>
      <c r="B128" s="40">
        <v>0.12590000000000001</v>
      </c>
      <c r="C128" s="40">
        <v>256.8</v>
      </c>
      <c r="D128" s="40">
        <v>88.6</v>
      </c>
      <c r="E128" s="40">
        <v>956.8</v>
      </c>
      <c r="F128" s="40">
        <v>4.5730000000000004</v>
      </c>
      <c r="G128" s="40">
        <f t="shared" si="13"/>
        <v>392.69120303956021</v>
      </c>
      <c r="H128" s="40">
        <f t="shared" si="15"/>
        <v>0.28002231914266795</v>
      </c>
      <c r="I128" s="40">
        <f t="shared" si="14"/>
        <v>208.2575841405432</v>
      </c>
      <c r="J128" s="40">
        <f t="shared" si="19"/>
        <v>3.5731622264930402E-2</v>
      </c>
      <c r="K128" s="40">
        <f t="shared" si="16"/>
        <v>279.63858632079103</v>
      </c>
      <c r="L128" s="40">
        <f t="shared" si="17"/>
        <v>7.909488473220351E-3</v>
      </c>
      <c r="P128" s="40">
        <f t="shared" si="20"/>
        <v>5.036000000000001E-4</v>
      </c>
    </row>
    <row r="129" spans="1:16" x14ac:dyDescent="0.2">
      <c r="A129" s="40">
        <v>60</v>
      </c>
      <c r="B129" s="40">
        <v>0.1585</v>
      </c>
      <c r="C129" s="40">
        <v>326.5</v>
      </c>
      <c r="D129" s="40">
        <v>87.88</v>
      </c>
      <c r="E129" s="40">
        <v>1198</v>
      </c>
      <c r="F129" s="40">
        <v>5.3239999999999998</v>
      </c>
      <c r="G129" s="40">
        <f t="shared" si="13"/>
        <v>485.75844114252237</v>
      </c>
      <c r="H129" s="40">
        <f t="shared" si="15"/>
        <v>0.23792416271838784</v>
      </c>
      <c r="I129" s="40">
        <f t="shared" si="14"/>
        <v>262.94364400981732</v>
      </c>
      <c r="J129" s="40">
        <f t="shared" si="19"/>
        <v>3.7892355806287671E-2</v>
      </c>
      <c r="K129" s="40">
        <f t="shared" si="16"/>
        <v>345.91252038004467</v>
      </c>
      <c r="L129" s="40">
        <f t="shared" si="17"/>
        <v>3.5350656060791361E-3</v>
      </c>
      <c r="P129" s="40">
        <f t="shared" si="20"/>
        <v>6.3400000000000001E-4</v>
      </c>
    </row>
    <row r="130" spans="1:16" x14ac:dyDescent="0.2">
      <c r="A130" s="40">
        <v>60</v>
      </c>
      <c r="B130" s="40">
        <v>0.19950000000000001</v>
      </c>
      <c r="C130" s="40">
        <v>405.5</v>
      </c>
      <c r="D130" s="40">
        <v>87.44</v>
      </c>
      <c r="E130" s="40">
        <v>1465</v>
      </c>
      <c r="F130" s="40">
        <v>6.5880000000000001</v>
      </c>
      <c r="G130" s="40">
        <f t="shared" si="13"/>
        <v>595.19181788726758</v>
      </c>
      <c r="H130" s="40">
        <f t="shared" si="15"/>
        <v>0.2188343432755</v>
      </c>
      <c r="I130" s="40">
        <f t="shared" si="14"/>
        <v>336.48523091259108</v>
      </c>
      <c r="J130" s="40">
        <f t="shared" si="19"/>
        <v>2.8966922766269432E-2</v>
      </c>
      <c r="K130" s="40">
        <f t="shared" si="16"/>
        <v>423.84091432506563</v>
      </c>
      <c r="L130" s="40">
        <f t="shared" si="17"/>
        <v>2.0457862119615915E-3</v>
      </c>
      <c r="P130" s="40">
        <f t="shared" si="20"/>
        <v>7.980000000000001E-4</v>
      </c>
    </row>
    <row r="131" spans="1:16" x14ac:dyDescent="0.2">
      <c r="A131" s="40">
        <v>60</v>
      </c>
      <c r="B131" s="40">
        <v>0.25119999999999998</v>
      </c>
      <c r="C131" s="40">
        <v>513.9</v>
      </c>
      <c r="D131" s="40">
        <v>86.85</v>
      </c>
      <c r="E131" s="40">
        <v>1825</v>
      </c>
      <c r="F131" s="40">
        <v>8.0690000000000008</v>
      </c>
      <c r="G131" s="40">
        <f t="shared" ref="G131:G154" si="21">10^(($N$2/($N$2+$O$2))*LOG(E131)+($O$2/($N$2+$O$2))*LOG(F131))</f>
        <v>739.3595325049879</v>
      </c>
      <c r="H131" s="40">
        <f t="shared" si="15"/>
        <v>0.19247749988486154</v>
      </c>
      <c r="I131" s="40">
        <f t="shared" ref="I131:I154" si="22">10^(10^(($N$2/($N$2+$O$2))*LOG(LOG(E131))+($O$2/($N$2+$O$2))*LOG(LOG(F131))))</f>
        <v>431.28430502545314</v>
      </c>
      <c r="J131" s="40">
        <f t="shared" si="19"/>
        <v>2.5844485195690433E-2</v>
      </c>
      <c r="K131" s="40">
        <f t="shared" si="16"/>
        <v>526.50391160320225</v>
      </c>
      <c r="L131" s="40">
        <f t="shared" si="17"/>
        <v>6.0152469539575453E-4</v>
      </c>
      <c r="P131" s="40">
        <f t="shared" si="20"/>
        <v>1.0047999999999999E-3</v>
      </c>
    </row>
    <row r="132" spans="1:16" x14ac:dyDescent="0.2">
      <c r="A132" s="40">
        <v>60</v>
      </c>
      <c r="B132" s="40">
        <v>0.31619999999999998</v>
      </c>
      <c r="C132" s="40">
        <v>638.1</v>
      </c>
      <c r="D132" s="40">
        <v>87.03</v>
      </c>
      <c r="E132" s="40">
        <v>2279</v>
      </c>
      <c r="F132" s="40">
        <v>10.58</v>
      </c>
      <c r="G132" s="40">
        <f t="shared" si="21"/>
        <v>930.82466405855473</v>
      </c>
      <c r="H132" s="40">
        <f t="shared" ref="H132:H154" si="23">(G132-C132)^2/C132^2</f>
        <v>0.21044622671063362</v>
      </c>
      <c r="I132" s="40">
        <f t="shared" si="22"/>
        <v>568.87285492949525</v>
      </c>
      <c r="J132" s="40">
        <f t="shared" si="19"/>
        <v>1.1769969951030508E-2</v>
      </c>
      <c r="K132" s="40">
        <f t="shared" ref="K132:K154" si="24">10^(($N$2/($N$2+$O$2))*LOG(E132)+($O$2/($N$2+$O$2))*LOG(F132)+($N$2/(($N$2+$O$2)^2)*$O$2*(-$M$2)))</f>
        <v>662.84778257086919</v>
      </c>
      <c r="L132" s="40">
        <f t="shared" ref="L132:L154" si="25">(K132-C132)^2/C132^2</f>
        <v>1.5041636674399167E-3</v>
      </c>
      <c r="P132" s="40">
        <f t="shared" si="20"/>
        <v>1.2648E-3</v>
      </c>
    </row>
    <row r="133" spans="1:16" x14ac:dyDescent="0.2">
      <c r="A133" s="40">
        <v>60</v>
      </c>
      <c r="B133" s="40">
        <v>0.39810000000000001</v>
      </c>
      <c r="C133" s="40">
        <v>810.9</v>
      </c>
      <c r="D133" s="40">
        <v>86.23</v>
      </c>
      <c r="E133" s="40">
        <v>2801</v>
      </c>
      <c r="F133" s="40">
        <v>12.53</v>
      </c>
      <c r="G133" s="40">
        <f t="shared" si="21"/>
        <v>1136.9798530511534</v>
      </c>
      <c r="H133" s="40">
        <f t="shared" si="23"/>
        <v>0.1617012333328206</v>
      </c>
      <c r="I133" s="40">
        <f t="shared" si="22"/>
        <v>706.01879791031354</v>
      </c>
      <c r="J133" s="40">
        <f t="shared" si="19"/>
        <v>1.6728642951004867E-2</v>
      </c>
      <c r="K133" s="40">
        <f t="shared" si="24"/>
        <v>809.65256242425983</v>
      </c>
      <c r="L133" s="40">
        <f t="shared" si="25"/>
        <v>2.3664811142420304E-6</v>
      </c>
      <c r="P133" s="40">
        <f t="shared" si="20"/>
        <v>1.5924000000000001E-3</v>
      </c>
    </row>
    <row r="134" spans="1:16" x14ac:dyDescent="0.2">
      <c r="A134" s="40">
        <v>60</v>
      </c>
      <c r="B134" s="40">
        <v>0.50119999999999998</v>
      </c>
      <c r="C134" s="40">
        <v>1013</v>
      </c>
      <c r="D134" s="40">
        <v>85.86</v>
      </c>
      <c r="E134" s="40">
        <v>3508</v>
      </c>
      <c r="F134" s="40">
        <v>15.92</v>
      </c>
      <c r="G134" s="40">
        <f t="shared" si="21"/>
        <v>1427.381831372609</v>
      </c>
      <c r="H134" s="40">
        <f t="shared" si="23"/>
        <v>0.16733335558930093</v>
      </c>
      <c r="I134" s="40">
        <f t="shared" si="22"/>
        <v>912.61058992056348</v>
      </c>
      <c r="J134" s="40">
        <f t="shared" si="19"/>
        <v>9.8210271954203166E-3</v>
      </c>
      <c r="K134" s="40">
        <f t="shared" si="24"/>
        <v>1016.4501633228771</v>
      </c>
      <c r="L134" s="40">
        <f t="shared" si="25"/>
        <v>1.1600064857276116E-5</v>
      </c>
      <c r="P134" s="40">
        <f t="shared" si="20"/>
        <v>2.0048000000000002E-3</v>
      </c>
    </row>
    <row r="135" spans="1:16" x14ac:dyDescent="0.2">
      <c r="A135" s="40">
        <v>60</v>
      </c>
      <c r="B135" s="40">
        <v>0.63100000000000001</v>
      </c>
      <c r="C135" s="40">
        <v>1230</v>
      </c>
      <c r="D135" s="40">
        <v>86.33</v>
      </c>
      <c r="E135" s="40">
        <v>4286</v>
      </c>
      <c r="F135" s="40">
        <v>21.04</v>
      </c>
      <c r="G135" s="40">
        <f t="shared" si="21"/>
        <v>1766.92355950149</v>
      </c>
      <c r="H135" s="40">
        <f t="shared" si="23"/>
        <v>0.19055252081945273</v>
      </c>
      <c r="I135" s="40">
        <f t="shared" si="22"/>
        <v>1173.321042075745</v>
      </c>
      <c r="J135" s="40">
        <f t="shared" si="19"/>
        <v>2.1234082037011473E-3</v>
      </c>
      <c r="K135" s="40">
        <f t="shared" si="24"/>
        <v>1258.2405780710103</v>
      </c>
      <c r="L135" s="40">
        <f t="shared" si="25"/>
        <v>5.2715331468360636E-4</v>
      </c>
      <c r="P135" s="40">
        <f t="shared" si="20"/>
        <v>2.5240000000000002E-3</v>
      </c>
    </row>
    <row r="136" spans="1:16" x14ac:dyDescent="0.2">
      <c r="A136" s="40">
        <v>60</v>
      </c>
      <c r="B136" s="40">
        <v>0.79430000000000001</v>
      </c>
      <c r="C136" s="40">
        <v>1546</v>
      </c>
      <c r="D136" s="40">
        <v>84.85</v>
      </c>
      <c r="E136" s="40">
        <v>5304</v>
      </c>
      <c r="F136" s="40">
        <v>25.27</v>
      </c>
      <c r="G136" s="40">
        <f t="shared" si="21"/>
        <v>2175.7240038268305</v>
      </c>
      <c r="H136" s="40">
        <f t="shared" si="23"/>
        <v>0.16591342051837404</v>
      </c>
      <c r="I136" s="40">
        <f t="shared" si="22"/>
        <v>1462.5592402469808</v>
      </c>
      <c r="J136" s="40">
        <f t="shared" si="19"/>
        <v>2.9129801181871774E-3</v>
      </c>
      <c r="K136" s="40">
        <f t="shared" si="24"/>
        <v>1549.3506855895969</v>
      </c>
      <c r="L136" s="40">
        <f t="shared" si="25"/>
        <v>4.6973008508089904E-6</v>
      </c>
      <c r="P136" s="40">
        <f t="shared" si="20"/>
        <v>3.1772000000000002E-3</v>
      </c>
    </row>
    <row r="137" spans="1:16" x14ac:dyDescent="0.2">
      <c r="A137" s="40">
        <v>60</v>
      </c>
      <c r="B137" s="40">
        <v>1</v>
      </c>
      <c r="C137" s="40">
        <v>1914</v>
      </c>
      <c r="D137" s="40">
        <v>84.71</v>
      </c>
      <c r="E137" s="40">
        <v>6627</v>
      </c>
      <c r="F137" s="40">
        <v>31.72</v>
      </c>
      <c r="G137" s="40">
        <f t="shared" si="21"/>
        <v>2720.5267796691392</v>
      </c>
      <c r="H137" s="40">
        <f t="shared" si="23"/>
        <v>0.17756350837405299</v>
      </c>
      <c r="I137" s="40">
        <f t="shared" si="22"/>
        <v>1863.4645010825288</v>
      </c>
      <c r="J137" s="40">
        <f t="shared" si="19"/>
        <v>6.9712273825645065E-4</v>
      </c>
      <c r="K137" s="40">
        <f t="shared" si="24"/>
        <v>1937.3091549440485</v>
      </c>
      <c r="L137" s="40">
        <f t="shared" si="25"/>
        <v>1.4830957510617471E-4</v>
      </c>
      <c r="P137" s="40">
        <f t="shared" si="20"/>
        <v>4.0000000000000001E-3</v>
      </c>
    </row>
    <row r="138" spans="1:16" x14ac:dyDescent="0.2">
      <c r="A138" s="40">
        <v>60</v>
      </c>
      <c r="B138" s="40">
        <v>1.2589999999999999</v>
      </c>
      <c r="C138" s="40">
        <v>2387</v>
      </c>
      <c r="D138" s="40">
        <v>84.53</v>
      </c>
      <c r="E138" s="40">
        <v>8076</v>
      </c>
      <c r="F138" s="40">
        <v>38.909999999999997</v>
      </c>
      <c r="G138" s="40">
        <f t="shared" si="21"/>
        <v>3318.999067272769</v>
      </c>
      <c r="H138" s="40">
        <f t="shared" si="23"/>
        <v>0.15244953970533229</v>
      </c>
      <c r="I138" s="40">
        <f t="shared" si="22"/>
        <v>2309.3455485653817</v>
      </c>
      <c r="J138" s="40">
        <f t="shared" si="19"/>
        <v>1.0583464909882255E-3</v>
      </c>
      <c r="K138" s="40">
        <f t="shared" si="24"/>
        <v>2363.4861183245835</v>
      </c>
      <c r="L138" s="40">
        <f t="shared" si="25"/>
        <v>9.7038442844118433E-5</v>
      </c>
      <c r="P138" s="40">
        <f t="shared" si="20"/>
        <v>5.0359999999999997E-3</v>
      </c>
    </row>
    <row r="139" spans="1:16" x14ac:dyDescent="0.2">
      <c r="A139" s="40">
        <v>60</v>
      </c>
      <c r="B139" s="40">
        <v>1.585</v>
      </c>
      <c r="C139" s="40">
        <v>2982</v>
      </c>
      <c r="D139" s="40">
        <v>84.2</v>
      </c>
      <c r="E139" s="40">
        <v>9910</v>
      </c>
      <c r="F139" s="40">
        <v>49.11</v>
      </c>
      <c r="G139" s="40">
        <f t="shared" si="21"/>
        <v>4091.8813707127888</v>
      </c>
      <c r="H139" s="40">
        <f t="shared" si="23"/>
        <v>0.13852808973844169</v>
      </c>
      <c r="I139" s="40">
        <f t="shared" si="22"/>
        <v>2900.8230144336485</v>
      </c>
      <c r="J139" s="40">
        <f t="shared" si="19"/>
        <v>7.4105520510044846E-4</v>
      </c>
      <c r="K139" s="40">
        <f t="shared" si="24"/>
        <v>2913.8618666312009</v>
      </c>
      <c r="L139" s="40">
        <f t="shared" si="25"/>
        <v>5.2211381625143834E-4</v>
      </c>
      <c r="P139" s="40">
        <f t="shared" si="20"/>
        <v>6.3400000000000001E-3</v>
      </c>
    </row>
    <row r="140" spans="1:16" x14ac:dyDescent="0.2">
      <c r="A140" s="40">
        <v>60</v>
      </c>
      <c r="B140" s="40">
        <v>1.9950000000000001</v>
      </c>
      <c r="C140" s="40">
        <v>3704</v>
      </c>
      <c r="D140" s="40">
        <v>83.51</v>
      </c>
      <c r="E140" s="40">
        <v>12260</v>
      </c>
      <c r="F140" s="40">
        <v>60.76</v>
      </c>
      <c r="G140" s="40">
        <f t="shared" si="21"/>
        <v>5062.266671959188</v>
      </c>
      <c r="H140" s="40">
        <f t="shared" si="23"/>
        <v>0.13447084467634432</v>
      </c>
      <c r="I140" s="40">
        <f t="shared" si="22"/>
        <v>3635.5440428587899</v>
      </c>
      <c r="J140" s="40">
        <f t="shared" si="19"/>
        <v>3.4157064367684877E-4</v>
      </c>
      <c r="K140" s="40">
        <f t="shared" si="24"/>
        <v>3604.8810993683287</v>
      </c>
      <c r="L140" s="40">
        <f t="shared" si="25"/>
        <v>7.1609558623441998E-4</v>
      </c>
      <c r="P140" s="40">
        <f t="shared" si="20"/>
        <v>7.980000000000001E-3</v>
      </c>
    </row>
    <row r="141" spans="1:16" x14ac:dyDescent="0.2">
      <c r="A141" s="40">
        <v>60</v>
      </c>
      <c r="B141" s="40">
        <v>2.512</v>
      </c>
      <c r="C141" s="40">
        <v>4630</v>
      </c>
      <c r="D141" s="40">
        <v>83.8</v>
      </c>
      <c r="E141" s="40">
        <v>14930</v>
      </c>
      <c r="F141" s="40">
        <v>75.63</v>
      </c>
      <c r="G141" s="40">
        <f t="shared" si="21"/>
        <v>6187.2669844498923</v>
      </c>
      <c r="H141" s="40">
        <f t="shared" si="23"/>
        <v>0.11312645302528171</v>
      </c>
      <c r="I141" s="40">
        <f t="shared" si="22"/>
        <v>4508.722420062084</v>
      </c>
      <c r="J141" s="40">
        <f t="shared" si="19"/>
        <v>6.8611839377883971E-4</v>
      </c>
      <c r="K141" s="40">
        <f t="shared" si="24"/>
        <v>4406.0029339301764</v>
      </c>
      <c r="L141" s="40">
        <f t="shared" si="25"/>
        <v>2.3405756246420392E-3</v>
      </c>
      <c r="P141" s="40">
        <f t="shared" si="20"/>
        <v>1.0048E-2</v>
      </c>
    </row>
    <row r="142" spans="1:16" x14ac:dyDescent="0.2">
      <c r="A142" s="40">
        <v>60</v>
      </c>
      <c r="B142" s="40">
        <v>3.1619999999999999</v>
      </c>
      <c r="C142" s="40">
        <v>5747</v>
      </c>
      <c r="D142" s="40">
        <v>82.64</v>
      </c>
      <c r="E142" s="40">
        <v>18040</v>
      </c>
      <c r="F142" s="40">
        <v>94.87</v>
      </c>
      <c r="G142" s="40">
        <f t="shared" si="21"/>
        <v>7522.8995186263664</v>
      </c>
      <c r="H142" s="40">
        <f t="shared" si="23"/>
        <v>9.5489228559231643E-2</v>
      </c>
      <c r="I142" s="40">
        <f t="shared" si="22"/>
        <v>5567.3799292337699</v>
      </c>
      <c r="J142" s="40">
        <f t="shared" si="19"/>
        <v>9.7684876560574763E-4</v>
      </c>
      <c r="K142" s="40">
        <f t="shared" si="24"/>
        <v>5357.1176795883284</v>
      </c>
      <c r="L142" s="40">
        <f t="shared" si="25"/>
        <v>4.6024034863739235E-3</v>
      </c>
      <c r="M142" s="44"/>
      <c r="P142" s="40">
        <f t="shared" si="20"/>
        <v>1.2648E-2</v>
      </c>
    </row>
    <row r="143" spans="1:16" x14ac:dyDescent="0.2">
      <c r="A143" s="40">
        <v>60</v>
      </c>
      <c r="B143" s="40">
        <v>3.9809999999999999</v>
      </c>
      <c r="C143" s="40">
        <v>7069</v>
      </c>
      <c r="D143" s="40">
        <v>83.08</v>
      </c>
      <c r="E143" s="40">
        <v>22180</v>
      </c>
      <c r="F143" s="40">
        <v>121.5</v>
      </c>
      <c r="G143" s="40">
        <f t="shared" si="21"/>
        <v>9312.4509405995577</v>
      </c>
      <c r="H143" s="40">
        <f t="shared" si="23"/>
        <v>0.10072034169895952</v>
      </c>
      <c r="I143" s="40">
        <f t="shared" si="22"/>
        <v>7000.0637314323294</v>
      </c>
      <c r="J143" s="40">
        <f t="shared" si="19"/>
        <v>9.5099794938764465E-5</v>
      </c>
      <c r="K143" s="40">
        <f t="shared" si="24"/>
        <v>6631.4717418017544</v>
      </c>
      <c r="L143" s="40">
        <f t="shared" si="25"/>
        <v>3.8308597446012611E-3</v>
      </c>
      <c r="M143" s="44"/>
      <c r="P143" s="40">
        <f t="shared" si="20"/>
        <v>1.5924000000000001E-2</v>
      </c>
    </row>
    <row r="144" spans="1:16" x14ac:dyDescent="0.2">
      <c r="A144" s="40">
        <v>60</v>
      </c>
      <c r="B144" s="40">
        <v>5.0119999999999996</v>
      </c>
      <c r="C144" s="40">
        <v>8632</v>
      </c>
      <c r="D144" s="40">
        <v>82.26</v>
      </c>
      <c r="E144" s="40">
        <v>26980</v>
      </c>
      <c r="F144" s="40">
        <v>151.5</v>
      </c>
      <c r="G144" s="40">
        <f t="shared" si="21"/>
        <v>11374.624272595789</v>
      </c>
      <c r="H144" s="40">
        <f t="shared" si="23"/>
        <v>0.10095080051928119</v>
      </c>
      <c r="I144" s="40">
        <f t="shared" si="22"/>
        <v>8651.9516402771351</v>
      </c>
      <c r="J144" s="40">
        <f t="shared" si="19"/>
        <v>5.3423747444177005E-6</v>
      </c>
      <c r="K144" s="40">
        <f t="shared" si="24"/>
        <v>8099.9620742673187</v>
      </c>
      <c r="L144" s="40">
        <f t="shared" si="25"/>
        <v>3.7989389978365477E-3</v>
      </c>
      <c r="M144" s="44"/>
      <c r="P144" s="40">
        <f t="shared" si="20"/>
        <v>2.0048E-2</v>
      </c>
    </row>
    <row r="145" spans="1:16" x14ac:dyDescent="0.2">
      <c r="A145" s="40">
        <v>60</v>
      </c>
      <c r="B145" s="40">
        <v>6.31</v>
      </c>
      <c r="C145" s="40">
        <v>10610</v>
      </c>
      <c r="D145" s="40">
        <v>81.25</v>
      </c>
      <c r="E145" s="40">
        <v>33090</v>
      </c>
      <c r="F145" s="40">
        <v>189.3</v>
      </c>
      <c r="G145" s="40">
        <f t="shared" si="21"/>
        <v>13993.909951135305</v>
      </c>
      <c r="H145" s="40">
        <f t="shared" si="23"/>
        <v>0.10172011144317769</v>
      </c>
      <c r="I145" s="40">
        <f t="shared" si="22"/>
        <v>10757.563522654531</v>
      </c>
      <c r="J145" s="40">
        <f t="shared" si="19"/>
        <v>1.9343152715650038E-4</v>
      </c>
      <c r="K145" s="40">
        <f t="shared" si="24"/>
        <v>9965.1766210859023</v>
      </c>
      <c r="L145" s="40">
        <f t="shared" si="25"/>
        <v>3.6936078299524841E-3</v>
      </c>
      <c r="P145" s="40">
        <f t="shared" si="20"/>
        <v>2.5239999999999999E-2</v>
      </c>
    </row>
    <row r="146" spans="1:16" x14ac:dyDescent="0.2">
      <c r="A146" s="40">
        <v>60</v>
      </c>
      <c r="B146" s="40">
        <v>7.9429999999999996</v>
      </c>
      <c r="C146" s="40">
        <v>13130</v>
      </c>
      <c r="D146" s="40">
        <v>80.97</v>
      </c>
      <c r="E146" s="40">
        <v>39870</v>
      </c>
      <c r="F146" s="40">
        <v>234.4</v>
      </c>
      <c r="G146" s="40">
        <f t="shared" si="21"/>
        <v>16938.104097571471</v>
      </c>
      <c r="H146" s="40">
        <f t="shared" si="23"/>
        <v>8.4117851411136924E-2</v>
      </c>
      <c r="I146" s="40">
        <f t="shared" si="22"/>
        <v>13156.271327428134</v>
      </c>
      <c r="J146" s="40">
        <f t="shared" si="19"/>
        <v>4.0034515982377349E-6</v>
      </c>
      <c r="K146" s="40">
        <f t="shared" si="24"/>
        <v>12061.761119517907</v>
      </c>
      <c r="L146" s="40">
        <f t="shared" si="25"/>
        <v>6.6192275254000239E-3</v>
      </c>
      <c r="P146" s="40">
        <f t="shared" si="20"/>
        <v>3.1772000000000002E-2</v>
      </c>
    </row>
    <row r="147" spans="1:16" x14ac:dyDescent="0.2">
      <c r="A147" s="40">
        <v>60</v>
      </c>
      <c r="B147" s="40">
        <v>10</v>
      </c>
      <c r="C147" s="40">
        <v>16160</v>
      </c>
      <c r="D147" s="40">
        <v>80.319999999999993</v>
      </c>
      <c r="E147" s="40">
        <v>48260</v>
      </c>
      <c r="F147" s="40">
        <v>300.39999999999998</v>
      </c>
      <c r="G147" s="40">
        <f t="shared" si="21"/>
        <v>20698.526006394106</v>
      </c>
      <c r="H147" s="40">
        <f t="shared" si="23"/>
        <v>7.8876375135999349E-2</v>
      </c>
      <c r="I147" s="40">
        <f t="shared" si="22"/>
        <v>16293.666197794393</v>
      </c>
      <c r="J147" s="40">
        <f t="shared" si="19"/>
        <v>6.8416440609414192E-5</v>
      </c>
      <c r="K147" s="40">
        <f t="shared" si="24"/>
        <v>14739.588018652585</v>
      </c>
      <c r="L147" s="40">
        <f t="shared" si="25"/>
        <v>7.7258441143763876E-3</v>
      </c>
      <c r="P147" s="40">
        <f t="shared" si="20"/>
        <v>0.04</v>
      </c>
    </row>
    <row r="148" spans="1:16" x14ac:dyDescent="0.2">
      <c r="A148" s="40">
        <v>60</v>
      </c>
      <c r="B148" s="40">
        <v>12.59</v>
      </c>
      <c r="C148" s="40">
        <v>19800</v>
      </c>
      <c r="D148" s="40">
        <v>80.040000000000006</v>
      </c>
      <c r="E148" s="40">
        <v>58510</v>
      </c>
      <c r="F148" s="40">
        <v>379.5</v>
      </c>
      <c r="G148" s="40">
        <f t="shared" si="21"/>
        <v>25267.389695197748</v>
      </c>
      <c r="H148" s="40">
        <f t="shared" si="23"/>
        <v>7.6248214669815628E-2</v>
      </c>
      <c r="I148" s="40">
        <f t="shared" si="22"/>
        <v>20105.410199262522</v>
      </c>
      <c r="J148" s="40">
        <f t="shared" si="19"/>
        <v>2.3792314512185834E-4</v>
      </c>
      <c r="K148" s="40">
        <f t="shared" si="24"/>
        <v>17993.112857355798</v>
      </c>
      <c r="L148" s="40">
        <f t="shared" si="25"/>
        <v>8.3278266152763212E-3</v>
      </c>
      <c r="P148" s="40">
        <f t="shared" si="20"/>
        <v>5.0360000000000002E-2</v>
      </c>
    </row>
    <row r="149" spans="1:16" x14ac:dyDescent="0.2">
      <c r="A149" s="40">
        <v>60</v>
      </c>
      <c r="B149" s="40">
        <v>15.85</v>
      </c>
      <c r="C149" s="40">
        <v>24250</v>
      </c>
      <c r="D149" s="40">
        <v>79.599999999999994</v>
      </c>
      <c r="E149" s="40">
        <v>70760</v>
      </c>
      <c r="F149" s="40">
        <v>480.9</v>
      </c>
      <c r="G149" s="40">
        <f t="shared" si="21"/>
        <v>30796.331301375445</v>
      </c>
      <c r="H149" s="40">
        <f t="shared" si="23"/>
        <v>7.2873977693472938E-2</v>
      </c>
      <c r="I149" s="40">
        <f t="shared" si="22"/>
        <v>24766.624802545768</v>
      </c>
      <c r="J149" s="40">
        <f t="shared" si="19"/>
        <v>4.5386534017294723E-4</v>
      </c>
      <c r="K149" s="40">
        <f t="shared" si="24"/>
        <v>21930.316957255036</v>
      </c>
      <c r="L149" s="40">
        <f t="shared" si="25"/>
        <v>9.1502679031540621E-3</v>
      </c>
      <c r="P149" s="40">
        <f t="shared" si="20"/>
        <v>6.3399999999999998E-2</v>
      </c>
    </row>
    <row r="150" spans="1:16" x14ac:dyDescent="0.2">
      <c r="A150" s="40">
        <v>60</v>
      </c>
      <c r="B150" s="40">
        <v>19.95</v>
      </c>
      <c r="C150" s="40">
        <v>29670</v>
      </c>
      <c r="D150" s="40">
        <v>79.180000000000007</v>
      </c>
      <c r="E150" s="40">
        <v>85590</v>
      </c>
      <c r="F150" s="40">
        <v>618.70000000000005</v>
      </c>
      <c r="G150" s="40">
        <f t="shared" si="21"/>
        <v>37635.631533792453</v>
      </c>
      <c r="H150" s="40">
        <f t="shared" si="23"/>
        <v>7.207843261853733E-2</v>
      </c>
      <c r="I150" s="40">
        <f t="shared" si="22"/>
        <v>30617.268280763441</v>
      </c>
      <c r="J150" s="40">
        <f t="shared" si="19"/>
        <v>1.0193208267467537E-3</v>
      </c>
      <c r="K150" s="40">
        <f t="shared" si="24"/>
        <v>26800.638048262248</v>
      </c>
      <c r="L150" s="40">
        <f t="shared" si="25"/>
        <v>9.3526692847025403E-3</v>
      </c>
      <c r="P150" s="40">
        <f t="shared" si="20"/>
        <v>7.9799999999999996E-2</v>
      </c>
    </row>
    <row r="151" spans="1:16" x14ac:dyDescent="0.2">
      <c r="A151" s="40">
        <v>60</v>
      </c>
      <c r="B151" s="40">
        <v>25.12</v>
      </c>
      <c r="C151" s="40">
        <v>36260</v>
      </c>
      <c r="D151" s="40">
        <v>78.78</v>
      </c>
      <c r="E151" s="44">
        <v>103300</v>
      </c>
      <c r="F151" s="40">
        <v>806.2</v>
      </c>
      <c r="G151" s="40">
        <f t="shared" si="21"/>
        <v>46007.01609769668</v>
      </c>
      <c r="H151" s="40">
        <f t="shared" si="23"/>
        <v>7.2258304541933785E-2</v>
      </c>
      <c r="I151" s="40">
        <f t="shared" si="22"/>
        <v>37885.947055619625</v>
      </c>
      <c r="J151" s="40">
        <f t="shared" si="19"/>
        <v>2.0107459392514253E-3</v>
      </c>
      <c r="K151" s="40">
        <f t="shared" si="24"/>
        <v>32761.968800970808</v>
      </c>
      <c r="L151" s="40">
        <f t="shared" si="25"/>
        <v>9.3066152049058014E-3</v>
      </c>
      <c r="P151" s="40">
        <f t="shared" si="20"/>
        <v>0.10048</v>
      </c>
    </row>
    <row r="152" spans="1:16" x14ac:dyDescent="0.2">
      <c r="A152" s="40">
        <v>60</v>
      </c>
      <c r="B152" s="40">
        <v>31.62</v>
      </c>
      <c r="C152" s="40">
        <v>44280</v>
      </c>
      <c r="D152" s="40">
        <v>78.42</v>
      </c>
      <c r="E152" s="44">
        <v>124400</v>
      </c>
      <c r="F152" s="40">
        <v>1054</v>
      </c>
      <c r="G152" s="40">
        <f t="shared" si="21"/>
        <v>56168.18866258979</v>
      </c>
      <c r="H152" s="40">
        <f t="shared" si="23"/>
        <v>7.208022818438814E-2</v>
      </c>
      <c r="I152" s="40">
        <f t="shared" si="22"/>
        <v>46804.089747032915</v>
      </c>
      <c r="J152" s="40">
        <f t="shared" si="19"/>
        <v>3.2493340456623875E-3</v>
      </c>
      <c r="K152" s="40">
        <f t="shared" si="24"/>
        <v>39997.822085726104</v>
      </c>
      <c r="L152" s="40">
        <f t="shared" si="25"/>
        <v>9.3522087054903631E-3</v>
      </c>
      <c r="P152" s="40">
        <f t="shared" si="20"/>
        <v>0.12648000000000001</v>
      </c>
    </row>
    <row r="153" spans="1:16" x14ac:dyDescent="0.2">
      <c r="A153" s="40">
        <v>60</v>
      </c>
      <c r="B153" s="40">
        <v>39.81</v>
      </c>
      <c r="C153" s="40">
        <v>54000</v>
      </c>
      <c r="D153" s="40">
        <v>78.099999999999994</v>
      </c>
      <c r="E153" s="44">
        <v>149800</v>
      </c>
      <c r="F153" s="40">
        <v>1381</v>
      </c>
      <c r="G153" s="40">
        <f t="shared" si="21"/>
        <v>68594.946898047274</v>
      </c>
      <c r="H153" s="40">
        <f t="shared" si="23"/>
        <v>7.3049545595617202E-2</v>
      </c>
      <c r="I153" s="40">
        <f t="shared" si="22"/>
        <v>57806.347523253135</v>
      </c>
      <c r="J153" s="40">
        <f>(I153-C153)^2/C153^2</f>
        <v>4.9685464567130562E-3</v>
      </c>
      <c r="K153" s="40">
        <f t="shared" si="24"/>
        <v>48847.017276797225</v>
      </c>
      <c r="L153" s="40">
        <f t="shared" si="25"/>
        <v>9.1060462776496182E-3</v>
      </c>
      <c r="P153" s="40">
        <f t="shared" si="20"/>
        <v>0.15924000000000002</v>
      </c>
    </row>
    <row r="154" spans="1:16" x14ac:dyDescent="0.2">
      <c r="A154" s="40">
        <v>60</v>
      </c>
      <c r="B154" s="40">
        <v>50</v>
      </c>
      <c r="C154" s="40">
        <v>65740</v>
      </c>
      <c r="D154" s="40">
        <v>77.83</v>
      </c>
      <c r="E154" s="44">
        <v>180000</v>
      </c>
      <c r="F154" s="40">
        <v>1926</v>
      </c>
      <c r="G154" s="40">
        <f t="shared" si="21"/>
        <v>84496.061851651437</v>
      </c>
      <c r="H154" s="40">
        <f t="shared" si="23"/>
        <v>8.1399907801874949E-2</v>
      </c>
      <c r="I154" s="40">
        <f t="shared" si="22"/>
        <v>72334.335754164975</v>
      </c>
      <c r="J154" s="40">
        <f>(I154-C154)^2/C154^2</f>
        <v>1.0061962905621454E-2</v>
      </c>
      <c r="K154" s="40">
        <f t="shared" si="24"/>
        <v>60170.330027712778</v>
      </c>
      <c r="L154" s="40">
        <f t="shared" si="25"/>
        <v>7.1779350557626131E-3</v>
      </c>
      <c r="P154" s="40">
        <f t="shared" si="20"/>
        <v>0.2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opLeftCell="A109" workbookViewId="0">
      <selection activeCell="F3" sqref="F3:F154"/>
    </sheetView>
  </sheetViews>
  <sheetFormatPr defaultRowHeight="12.75" x14ac:dyDescent="0.2"/>
  <cols>
    <col min="3" max="3" width="10.85546875" customWidth="1"/>
    <col min="11" max="11" width="10" bestFit="1" customWidth="1"/>
    <col min="13" max="14" width="12.42578125" bestFit="1" customWidth="1"/>
    <col min="16" max="16" width="8.7109375" style="5"/>
    <col min="17" max="20" width="8.7109375" style="31"/>
    <col min="21" max="21" width="8.7109375" style="5"/>
  </cols>
  <sheetData>
    <row r="1" spans="1:21" x14ac:dyDescent="0.2">
      <c r="A1" t="s">
        <v>2</v>
      </c>
      <c r="B1" t="s">
        <v>3</v>
      </c>
      <c r="C1" t="s">
        <v>17</v>
      </c>
      <c r="D1" t="s">
        <v>1</v>
      </c>
      <c r="E1" t="s">
        <v>9</v>
      </c>
      <c r="F1" t="s">
        <v>11</v>
      </c>
      <c r="G1" t="s">
        <v>18</v>
      </c>
      <c r="H1" t="s">
        <v>21</v>
      </c>
      <c r="I1" t="s">
        <v>19</v>
      </c>
      <c r="J1" t="s">
        <v>22</v>
      </c>
      <c r="K1" t="s">
        <v>14</v>
      </c>
      <c r="L1" t="s">
        <v>23</v>
      </c>
      <c r="M1" s="3" t="s">
        <v>14</v>
      </c>
      <c r="N1" t="s">
        <v>15</v>
      </c>
      <c r="O1" t="s">
        <v>16</v>
      </c>
      <c r="P1" s="28" t="s">
        <v>49</v>
      </c>
      <c r="Q1" s="30" t="s">
        <v>48</v>
      </c>
    </row>
    <row r="2" spans="1:21" x14ac:dyDescent="0.2">
      <c r="A2" t="s">
        <v>6</v>
      </c>
      <c r="B2" t="s">
        <v>7</v>
      </c>
      <c r="D2" t="s">
        <v>5</v>
      </c>
      <c r="F2" t="s">
        <v>4</v>
      </c>
      <c r="M2" s="3">
        <v>9.2645179812428307</v>
      </c>
      <c r="N2">
        <v>100</v>
      </c>
      <c r="O2">
        <v>10</v>
      </c>
      <c r="Q2" s="31">
        <v>30</v>
      </c>
      <c r="R2" s="31">
        <f>Q2+273</f>
        <v>303</v>
      </c>
      <c r="S2" s="31">
        <v>1</v>
      </c>
      <c r="T2" s="31">
        <f>EXP($R$6/2.303/8.314*(1/R2-1/$R$2))</f>
        <v>1</v>
      </c>
      <c r="U2" s="5">
        <f t="shared" ref="U2:U4" si="0">(S2-T2)^2</f>
        <v>0</v>
      </c>
    </row>
    <row r="3" spans="1:21" x14ac:dyDescent="0.2">
      <c r="A3">
        <v>30</v>
      </c>
      <c r="B3">
        <v>0.01</v>
      </c>
      <c r="C3">
        <v>849.4</v>
      </c>
      <c r="D3">
        <v>85.72</v>
      </c>
      <c r="E3">
        <v>26120</v>
      </c>
      <c r="F3">
        <v>0.10299999999999999</v>
      </c>
      <c r="G3">
        <f t="shared" ref="G3:G34" si="1">10^(($N$2/($N$2+$O$2))*LOG(E3)+($O$2/($N$2+$O$2))*LOG(F3))</f>
        <v>8427.292858396384</v>
      </c>
      <c r="H3">
        <f>(G3-C3)^2/C3^2</f>
        <v>79.592547984722586</v>
      </c>
      <c r="K3">
        <f>10^(($N$2/($N$2+$O$2))*LOG(E3)+($O$2/($N$2+$O$2))*LOG(F3)+($N$2/(($N$2+$O$2)^2)*$O$2*(-$M$2)))</f>
        <v>1445.5244550156417</v>
      </c>
      <c r="L3">
        <f>(K3-C3)^2/C3^2</f>
        <v>0.49254891133515527</v>
      </c>
      <c r="M3" t="s">
        <v>20</v>
      </c>
      <c r="P3" s="5">
        <f>B3*$S$2</f>
        <v>0.01</v>
      </c>
      <c r="Q3" s="31">
        <v>40</v>
      </c>
      <c r="R3" s="31">
        <f t="shared" ref="R3:R5" si="2">Q3+273</f>
        <v>313</v>
      </c>
      <c r="S3" s="31">
        <v>0.17</v>
      </c>
      <c r="T3" s="31">
        <f t="shared" ref="T3:T5" si="3">EXP($R$6/2.303/8.314*(1/R3-1/$R$2))</f>
        <v>0.17110584440694981</v>
      </c>
      <c r="U3" s="5">
        <f t="shared" si="0"/>
        <v>1.2228918523821591E-6</v>
      </c>
    </row>
    <row r="4" spans="1:21" x14ac:dyDescent="0.2">
      <c r="A4">
        <v>30</v>
      </c>
      <c r="B4">
        <v>1.259E-2</v>
      </c>
      <c r="C4">
        <v>1068</v>
      </c>
      <c r="D4">
        <v>85.19</v>
      </c>
      <c r="E4">
        <v>32040</v>
      </c>
      <c r="F4">
        <v>0.10580000000000001</v>
      </c>
      <c r="G4">
        <f t="shared" si="1"/>
        <v>10171.874108688255</v>
      </c>
      <c r="H4">
        <f t="shared" ref="H4:H67" si="4">(G4-C4)^2/C4^2</f>
        <v>72.662440722660889</v>
      </c>
      <c r="K4">
        <f t="shared" ref="K4:K67" si="5">10^(($N$2/($N$2+$O$2))*LOG(E4)+($O$2/($N$2+$O$2))*LOG(F4)+($N$2/(($N$2+$O$2)^2)*$O$2*(-$M$2)))</f>
        <v>1744.7705953163288</v>
      </c>
      <c r="L4">
        <f t="shared" ref="L4:L67" si="6">(K4-C4)^2/C4^2</f>
        <v>0.40155076404215423</v>
      </c>
      <c r="M4" t="s">
        <v>12</v>
      </c>
      <c r="N4" t="s">
        <v>13</v>
      </c>
      <c r="O4" t="s">
        <v>14</v>
      </c>
      <c r="P4" s="5">
        <f t="shared" ref="P4:P40" si="7">B4*$S$2</f>
        <v>1.259E-2</v>
      </c>
      <c r="Q4" s="31">
        <v>50</v>
      </c>
      <c r="R4" s="31">
        <f t="shared" si="2"/>
        <v>323</v>
      </c>
      <c r="S4" s="31">
        <v>3.5000000000000003E-2</v>
      </c>
      <c r="T4" s="31">
        <f t="shared" si="3"/>
        <v>3.2659200484802337E-2</v>
      </c>
      <c r="U4" s="5">
        <f t="shared" si="0"/>
        <v>5.4793423703496319E-6</v>
      </c>
    </row>
    <row r="5" spans="1:21" x14ac:dyDescent="0.2">
      <c r="A5">
        <v>30</v>
      </c>
      <c r="B5">
        <v>1.585E-2</v>
      </c>
      <c r="C5">
        <v>1336</v>
      </c>
      <c r="D5">
        <v>84.64</v>
      </c>
      <c r="E5">
        <v>38890</v>
      </c>
      <c r="F5">
        <v>6.0080000000000001E-2</v>
      </c>
      <c r="G5">
        <f t="shared" si="1"/>
        <v>11522.730273629282</v>
      </c>
      <c r="H5">
        <f t="shared" si="4"/>
        <v>58.137546203070272</v>
      </c>
      <c r="K5">
        <f t="shared" si="5"/>
        <v>1976.4814963662861</v>
      </c>
      <c r="L5">
        <f t="shared" si="6"/>
        <v>0.22982658215806245</v>
      </c>
      <c r="M5" s="3">
        <f>SUM(H3:H154)</f>
        <v>3352.2960264136168</v>
      </c>
      <c r="N5" s="3">
        <f>SUM(J24:J154)</f>
        <v>219.78898555370148</v>
      </c>
      <c r="O5" s="3">
        <f>SUM(L3:L154)</f>
        <v>8.6697908955761918</v>
      </c>
      <c r="P5" s="5">
        <f t="shared" si="7"/>
        <v>1.585E-2</v>
      </c>
      <c r="Q5" s="31">
        <v>60</v>
      </c>
      <c r="R5" s="31">
        <f t="shared" si="2"/>
        <v>333</v>
      </c>
      <c r="S5" s="31">
        <v>8.9999999999999993E-3</v>
      </c>
      <c r="T5" s="31">
        <f t="shared" si="3"/>
        <v>6.8856510551032115E-3</v>
      </c>
      <c r="U5" s="5">
        <f>(S5-T5)^2</f>
        <v>4.4704714607861601E-6</v>
      </c>
    </row>
    <row r="6" spans="1:21" x14ac:dyDescent="0.2">
      <c r="A6">
        <v>30</v>
      </c>
      <c r="B6">
        <v>1.9949999999999999E-2</v>
      </c>
      <c r="C6">
        <v>1665</v>
      </c>
      <c r="D6">
        <v>84.07</v>
      </c>
      <c r="E6">
        <v>47000</v>
      </c>
      <c r="F6">
        <v>6.3560000000000005E-2</v>
      </c>
      <c r="G6">
        <f t="shared" si="1"/>
        <v>13758.155837326804</v>
      </c>
      <c r="H6">
        <f t="shared" si="4"/>
        <v>52.753444653976985</v>
      </c>
      <c r="K6">
        <f t="shared" si="5"/>
        <v>2359.9216323611308</v>
      </c>
      <c r="L6">
        <f t="shared" si="6"/>
        <v>0.17419800886416459</v>
      </c>
      <c r="P6" s="5">
        <f t="shared" si="7"/>
        <v>1.9949999999999999E-2</v>
      </c>
      <c r="Q6" s="30" t="s">
        <v>50</v>
      </c>
      <c r="R6" s="32">
        <v>320591.48985000921</v>
      </c>
      <c r="S6" s="30" t="s">
        <v>51</v>
      </c>
      <c r="T6" s="29">
        <f>SUM(U3:U5)</f>
        <v>1.1172705683517951E-5</v>
      </c>
    </row>
    <row r="7" spans="1:21" x14ac:dyDescent="0.2">
      <c r="A7">
        <v>30</v>
      </c>
      <c r="B7">
        <v>2.512E-2</v>
      </c>
      <c r="C7">
        <v>2071</v>
      </c>
      <c r="D7">
        <v>83.47</v>
      </c>
      <c r="E7">
        <v>56690</v>
      </c>
      <c r="F7">
        <v>3.2379999999999999E-2</v>
      </c>
      <c r="G7">
        <f t="shared" si="1"/>
        <v>15344.054365416385</v>
      </c>
      <c r="H7">
        <f t="shared" si="4"/>
        <v>41.075376100927677</v>
      </c>
      <c r="K7">
        <f t="shared" si="5"/>
        <v>2631.9490964645925</v>
      </c>
      <c r="L7">
        <f t="shared" si="6"/>
        <v>7.3364625990854984E-2</v>
      </c>
      <c r="M7" s="1"/>
      <c r="P7" s="5">
        <f t="shared" si="7"/>
        <v>2.512E-2</v>
      </c>
      <c r="Q7" s="31">
        <v>25</v>
      </c>
      <c r="R7" s="31">
        <f>Q7+273</f>
        <v>298</v>
      </c>
      <c r="T7" s="31">
        <f>EXP($R$6/2.303/8.314*(1/R2-1/$R$7))</f>
        <v>0.39567207104167351</v>
      </c>
    </row>
    <row r="8" spans="1:21" x14ac:dyDescent="0.2">
      <c r="A8">
        <v>30</v>
      </c>
      <c r="B8">
        <v>3.1620000000000002E-2</v>
      </c>
      <c r="C8">
        <v>2565</v>
      </c>
      <c r="D8">
        <v>82.85</v>
      </c>
      <c r="E8">
        <v>67790</v>
      </c>
      <c r="F8">
        <v>0.15060000000000001</v>
      </c>
      <c r="G8">
        <f t="shared" si="1"/>
        <v>20759.915130567653</v>
      </c>
      <c r="H8">
        <f t="shared" si="4"/>
        <v>50.318226935324411</v>
      </c>
      <c r="K8">
        <f t="shared" si="5"/>
        <v>3560.9258524089241</v>
      </c>
      <c r="L8">
        <f t="shared" si="6"/>
        <v>0.15075762015988847</v>
      </c>
      <c r="M8" s="1"/>
      <c r="P8" s="5">
        <f t="shared" si="7"/>
        <v>3.1620000000000002E-2</v>
      </c>
    </row>
    <row r="9" spans="1:21" x14ac:dyDescent="0.2">
      <c r="A9">
        <v>30</v>
      </c>
      <c r="B9">
        <v>3.9809999999999998E-2</v>
      </c>
      <c r="C9">
        <v>3169</v>
      </c>
      <c r="D9">
        <v>82.28</v>
      </c>
      <c r="E9">
        <v>81060</v>
      </c>
      <c r="F9">
        <v>0.11940000000000001</v>
      </c>
      <c r="G9">
        <f t="shared" si="1"/>
        <v>23913.478633795865</v>
      </c>
      <c r="H9">
        <f t="shared" si="4"/>
        <v>42.850961401978353</v>
      </c>
      <c r="K9">
        <f t="shared" si="5"/>
        <v>4101.8531989433859</v>
      </c>
      <c r="L9">
        <f t="shared" si="6"/>
        <v>8.665270649378265E-2</v>
      </c>
      <c r="M9" s="1"/>
      <c r="P9" s="5">
        <f t="shared" si="7"/>
        <v>3.9809999999999998E-2</v>
      </c>
    </row>
    <row r="10" spans="1:21" x14ac:dyDescent="0.2">
      <c r="A10">
        <v>30</v>
      </c>
      <c r="B10">
        <v>5.0119999999999998E-2</v>
      </c>
      <c r="C10">
        <v>3906</v>
      </c>
      <c r="D10">
        <v>81.819999999999993</v>
      </c>
      <c r="E10">
        <v>96650</v>
      </c>
      <c r="F10">
        <v>0.1457</v>
      </c>
      <c r="G10">
        <f t="shared" si="1"/>
        <v>28572.783978539133</v>
      </c>
      <c r="H10">
        <f t="shared" si="4"/>
        <v>39.880498934635916</v>
      </c>
      <c r="K10">
        <f t="shared" si="5"/>
        <v>4901.0588195835944</v>
      </c>
      <c r="L10">
        <f t="shared" si="6"/>
        <v>6.489825639019102E-2</v>
      </c>
      <c r="P10" s="5">
        <f t="shared" si="7"/>
        <v>5.0119999999999998E-2</v>
      </c>
    </row>
    <row r="11" spans="1:21" x14ac:dyDescent="0.2">
      <c r="A11">
        <v>30</v>
      </c>
      <c r="B11">
        <v>6.3100000000000003E-2</v>
      </c>
      <c r="C11">
        <v>4821</v>
      </c>
      <c r="D11">
        <v>81.5</v>
      </c>
      <c r="E11" s="1">
        <v>115800</v>
      </c>
      <c r="F11">
        <v>0.1075</v>
      </c>
      <c r="G11">
        <f t="shared" si="1"/>
        <v>32758.019843403788</v>
      </c>
      <c r="H11">
        <f t="shared" si="4"/>
        <v>33.580401898901094</v>
      </c>
      <c r="K11">
        <f t="shared" si="5"/>
        <v>5618.9478136325824</v>
      </c>
      <c r="L11">
        <f t="shared" si="6"/>
        <v>2.73952151311074E-2</v>
      </c>
      <c r="P11" s="5">
        <f t="shared" si="7"/>
        <v>6.3100000000000003E-2</v>
      </c>
    </row>
    <row r="12" spans="1:21" x14ac:dyDescent="0.2">
      <c r="A12">
        <v>30</v>
      </c>
      <c r="B12">
        <v>7.9430000000000001E-2</v>
      </c>
      <c r="C12">
        <v>5966</v>
      </c>
      <c r="D12">
        <v>80.98</v>
      </c>
      <c r="E12" s="1">
        <v>138200</v>
      </c>
      <c r="F12">
        <v>0.16139999999999999</v>
      </c>
      <c r="G12">
        <f t="shared" si="1"/>
        <v>39919.064958735325</v>
      </c>
      <c r="H12">
        <f t="shared" si="4"/>
        <v>32.388547396361837</v>
      </c>
      <c r="K12">
        <f t="shared" si="5"/>
        <v>6847.2741589510015</v>
      </c>
      <c r="L12">
        <f t="shared" si="6"/>
        <v>2.1820041561776513E-2</v>
      </c>
      <c r="P12" s="5">
        <f t="shared" si="7"/>
        <v>7.9430000000000001E-2</v>
      </c>
    </row>
    <row r="13" spans="1:21" x14ac:dyDescent="0.2">
      <c r="A13">
        <v>30</v>
      </c>
      <c r="B13">
        <v>0.1</v>
      </c>
      <c r="C13">
        <v>7320</v>
      </c>
      <c r="D13">
        <v>80.09</v>
      </c>
      <c r="E13" s="1">
        <v>162300</v>
      </c>
      <c r="F13">
        <v>0.22120000000000001</v>
      </c>
      <c r="G13">
        <f t="shared" si="1"/>
        <v>47543.178266033756</v>
      </c>
      <c r="H13">
        <f t="shared" si="4"/>
        <v>30.194692097052954</v>
      </c>
      <c r="K13">
        <f t="shared" si="5"/>
        <v>8155.0300918102275</v>
      </c>
      <c r="L13">
        <f t="shared" si="6"/>
        <v>1.3013139654599217E-2</v>
      </c>
      <c r="P13" s="5">
        <f t="shared" si="7"/>
        <v>0.1</v>
      </c>
    </row>
    <row r="14" spans="1:21" x14ac:dyDescent="0.2">
      <c r="A14">
        <v>30</v>
      </c>
      <c r="B14">
        <v>0.12590000000000001</v>
      </c>
      <c r="C14">
        <v>8917</v>
      </c>
      <c r="D14">
        <v>79.56</v>
      </c>
      <c r="E14" s="1">
        <v>192900</v>
      </c>
      <c r="F14">
        <v>0.1794</v>
      </c>
      <c r="G14">
        <f t="shared" si="1"/>
        <v>54577.439378313182</v>
      </c>
      <c r="H14">
        <f t="shared" si="4"/>
        <v>26.220600841463739</v>
      </c>
      <c r="K14">
        <f t="shared" si="5"/>
        <v>9361.6093138239175</v>
      </c>
      <c r="L14">
        <f t="shared" si="6"/>
        <v>2.4861056418032405E-3</v>
      </c>
      <c r="P14" s="5">
        <f t="shared" si="7"/>
        <v>0.12590000000000001</v>
      </c>
    </row>
    <row r="15" spans="1:21" x14ac:dyDescent="0.2">
      <c r="A15">
        <v>30</v>
      </c>
      <c r="B15">
        <v>0.1585</v>
      </c>
      <c r="C15">
        <v>10970</v>
      </c>
      <c r="D15">
        <v>78.78</v>
      </c>
      <c r="E15" s="1">
        <v>228400</v>
      </c>
      <c r="F15">
        <v>0.27479999999999999</v>
      </c>
      <c r="G15">
        <f t="shared" si="1"/>
        <v>66152.068627226836</v>
      </c>
      <c r="H15">
        <f t="shared" si="4"/>
        <v>25.303622442411285</v>
      </c>
      <c r="K15">
        <f t="shared" si="5"/>
        <v>11346.992985446766</v>
      </c>
      <c r="L15">
        <f t="shared" si="6"/>
        <v>1.1810092086403359E-3</v>
      </c>
      <c r="P15" s="5">
        <f t="shared" si="7"/>
        <v>0.1585</v>
      </c>
    </row>
    <row r="16" spans="1:21" x14ac:dyDescent="0.2">
      <c r="A16">
        <v>30</v>
      </c>
      <c r="B16">
        <v>0.19950000000000001</v>
      </c>
      <c r="C16">
        <v>13360</v>
      </c>
      <c r="D16">
        <v>78.040000000000006</v>
      </c>
      <c r="E16" s="1">
        <v>273500</v>
      </c>
      <c r="F16">
        <v>0.28610000000000002</v>
      </c>
      <c r="G16">
        <f t="shared" si="1"/>
        <v>78213.372900048082</v>
      </c>
      <c r="H16">
        <f t="shared" si="4"/>
        <v>23.564173915526119</v>
      </c>
      <c r="K16">
        <f t="shared" si="5"/>
        <v>13415.855499032821</v>
      </c>
      <c r="L16">
        <f t="shared" si="6"/>
        <v>1.7479095545093311E-5</v>
      </c>
      <c r="P16" s="5">
        <f t="shared" si="7"/>
        <v>0.19950000000000001</v>
      </c>
    </row>
    <row r="17" spans="1:16" x14ac:dyDescent="0.2">
      <c r="A17">
        <v>30</v>
      </c>
      <c r="B17">
        <v>0.25119999999999998</v>
      </c>
      <c r="C17">
        <v>16370</v>
      </c>
      <c r="D17">
        <v>77.33</v>
      </c>
      <c r="E17" s="1">
        <v>322600</v>
      </c>
      <c r="F17">
        <v>0.46679999999999999</v>
      </c>
      <c r="G17">
        <f t="shared" si="1"/>
        <v>95016.204856167053</v>
      </c>
      <c r="H17">
        <f t="shared" si="4"/>
        <v>23.08118923040827</v>
      </c>
      <c r="K17">
        <f t="shared" si="5"/>
        <v>16298.02714231308</v>
      </c>
      <c r="L17">
        <f t="shared" si="6"/>
        <v>1.9330368563938405E-5</v>
      </c>
      <c r="P17" s="5">
        <f t="shared" si="7"/>
        <v>0.25119999999999998</v>
      </c>
    </row>
    <row r="18" spans="1:16" x14ac:dyDescent="0.2">
      <c r="A18">
        <v>30</v>
      </c>
      <c r="B18">
        <v>0.31619999999999998</v>
      </c>
      <c r="C18">
        <v>19870</v>
      </c>
      <c r="D18">
        <v>76.84</v>
      </c>
      <c r="E18" s="1">
        <v>378100</v>
      </c>
      <c r="F18">
        <v>0.52300000000000002</v>
      </c>
      <c r="G18">
        <f t="shared" si="1"/>
        <v>110907.46258251969</v>
      </c>
      <c r="H18">
        <f t="shared" si="4"/>
        <v>20.991552270086899</v>
      </c>
      <c r="K18">
        <f t="shared" si="5"/>
        <v>19023.837441110521</v>
      </c>
      <c r="L18">
        <f t="shared" si="6"/>
        <v>1.8134762622025306E-3</v>
      </c>
      <c r="P18" s="5">
        <f t="shared" si="7"/>
        <v>0.31619999999999998</v>
      </c>
    </row>
    <row r="19" spans="1:16" x14ac:dyDescent="0.2">
      <c r="A19">
        <v>30</v>
      </c>
      <c r="B19">
        <v>0.39810000000000001</v>
      </c>
      <c r="C19">
        <v>24290</v>
      </c>
      <c r="D19">
        <v>76.06</v>
      </c>
      <c r="E19" s="1">
        <v>448900</v>
      </c>
      <c r="F19">
        <v>0.6018</v>
      </c>
      <c r="G19">
        <f t="shared" si="1"/>
        <v>131300.99632864262</v>
      </c>
      <c r="H19">
        <f t="shared" si="4"/>
        <v>19.408938573899341</v>
      </c>
      <c r="K19">
        <f t="shared" si="5"/>
        <v>22521.918289794477</v>
      </c>
      <c r="L19">
        <f t="shared" si="6"/>
        <v>5.2984596784383118E-3</v>
      </c>
      <c r="P19" s="5">
        <f t="shared" si="7"/>
        <v>0.39810000000000001</v>
      </c>
    </row>
    <row r="20" spans="1:16" x14ac:dyDescent="0.2">
      <c r="A20">
        <v>30</v>
      </c>
      <c r="B20">
        <v>0.50119999999999998</v>
      </c>
      <c r="C20">
        <v>29450</v>
      </c>
      <c r="D20">
        <v>75.53</v>
      </c>
      <c r="E20" s="1">
        <v>526300</v>
      </c>
      <c r="F20">
        <v>6.6879999999999995E-2</v>
      </c>
      <c r="G20">
        <f t="shared" si="1"/>
        <v>124259.61302580104</v>
      </c>
      <c r="H20">
        <f t="shared" si="4"/>
        <v>10.364160972788781</v>
      </c>
      <c r="K20">
        <f t="shared" si="5"/>
        <v>21314.117406115067</v>
      </c>
      <c r="L20">
        <f t="shared" si="6"/>
        <v>7.6320067775060979E-2</v>
      </c>
      <c r="P20" s="5">
        <f t="shared" si="7"/>
        <v>0.50119999999999998</v>
      </c>
    </row>
    <row r="21" spans="1:16" x14ac:dyDescent="0.2">
      <c r="A21">
        <v>30</v>
      </c>
      <c r="B21">
        <v>0.63100000000000001</v>
      </c>
      <c r="C21">
        <v>35350</v>
      </c>
      <c r="D21">
        <v>75.09</v>
      </c>
      <c r="E21" s="1">
        <v>619200</v>
      </c>
      <c r="F21">
        <v>0.58730000000000004</v>
      </c>
      <c r="G21">
        <f t="shared" si="1"/>
        <v>175504.45066231259</v>
      </c>
      <c r="H21">
        <f t="shared" si="4"/>
        <v>15.719363280074276</v>
      </c>
      <c r="K21">
        <f t="shared" si="5"/>
        <v>30104.089137437946</v>
      </c>
      <c r="L21">
        <f t="shared" si="6"/>
        <v>2.2022315361596441E-2</v>
      </c>
      <c r="P21" s="5">
        <f t="shared" si="7"/>
        <v>0.63100000000000001</v>
      </c>
    </row>
    <row r="22" spans="1:16" x14ac:dyDescent="0.2">
      <c r="A22">
        <v>30</v>
      </c>
      <c r="B22">
        <v>0.79430000000000001</v>
      </c>
      <c r="C22">
        <v>42900</v>
      </c>
      <c r="D22">
        <v>74.52</v>
      </c>
      <c r="E22" s="1">
        <v>720800</v>
      </c>
      <c r="F22">
        <v>1.0109999999999999</v>
      </c>
      <c r="G22">
        <f t="shared" si="1"/>
        <v>211698.64828920088</v>
      </c>
      <c r="H22">
        <f t="shared" si="4"/>
        <v>15.481867444896158</v>
      </c>
      <c r="K22">
        <f t="shared" si="5"/>
        <v>36312.440820292832</v>
      </c>
      <c r="L22">
        <f t="shared" si="6"/>
        <v>2.3579493670510474E-2</v>
      </c>
      <c r="P22" s="5">
        <f t="shared" si="7"/>
        <v>0.79430000000000001</v>
      </c>
    </row>
    <row r="23" spans="1:16" x14ac:dyDescent="0.2">
      <c r="A23">
        <v>30</v>
      </c>
      <c r="B23">
        <v>1</v>
      </c>
      <c r="C23">
        <v>51820</v>
      </c>
      <c r="D23">
        <v>73.930000000000007</v>
      </c>
      <c r="E23" s="1">
        <v>840200</v>
      </c>
      <c r="F23">
        <v>0.97509999999999997</v>
      </c>
      <c r="G23">
        <f t="shared" si="1"/>
        <v>242553.14076999121</v>
      </c>
      <c r="H23">
        <f t="shared" si="4"/>
        <v>13.547448329656275</v>
      </c>
      <c r="K23">
        <f t="shared" si="5"/>
        <v>41604.878638404334</v>
      </c>
      <c r="L23">
        <f t="shared" si="6"/>
        <v>3.885905581493166E-2</v>
      </c>
      <c r="O23" s="21">
        <f t="shared" ref="O23:O40" si="8">P23*$T$7</f>
        <v>0.39567207104167351</v>
      </c>
      <c r="P23" s="5">
        <f t="shared" si="7"/>
        <v>1</v>
      </c>
    </row>
    <row r="24" spans="1:16" x14ac:dyDescent="0.2">
      <c r="A24">
        <v>30</v>
      </c>
      <c r="B24">
        <v>1.2589999999999999</v>
      </c>
      <c r="C24">
        <v>62540</v>
      </c>
      <c r="D24">
        <v>73.28</v>
      </c>
      <c r="E24" s="1">
        <v>986600</v>
      </c>
      <c r="F24">
        <v>2.9039999999999999</v>
      </c>
      <c r="G24">
        <f t="shared" si="1"/>
        <v>309962.95534527994</v>
      </c>
      <c r="H24">
        <f t="shared" si="4"/>
        <v>15.651797708895126</v>
      </c>
      <c r="I24">
        <f t="shared" ref="I24:I40" si="9">10^(10^(($N$2/($N$2+$O$2))*LOG(LOG(E24))+($O$2/($N$2+$O$2))*LOG(LOG(F24))))</f>
        <v>56133.517597057595</v>
      </c>
      <c r="J24">
        <f>(I24-C24)^2/C24^2</f>
        <v>1.0493576219747841E-2</v>
      </c>
      <c r="K24">
        <f t="shared" si="5"/>
        <v>53167.611429820783</v>
      </c>
      <c r="L24">
        <f t="shared" si="6"/>
        <v>2.2458710534097585E-2</v>
      </c>
      <c r="O24" s="21">
        <f t="shared" si="8"/>
        <v>0.49815113744146688</v>
      </c>
      <c r="P24" s="5">
        <f t="shared" si="7"/>
        <v>1.2589999999999999</v>
      </c>
    </row>
    <row r="25" spans="1:16" x14ac:dyDescent="0.2">
      <c r="A25">
        <v>30</v>
      </c>
      <c r="B25">
        <v>1.585</v>
      </c>
      <c r="C25">
        <v>75720</v>
      </c>
      <c r="D25">
        <v>72.62</v>
      </c>
      <c r="E25" s="1">
        <v>1153000</v>
      </c>
      <c r="F25">
        <v>1.2989999999999999</v>
      </c>
      <c r="G25">
        <f t="shared" si="1"/>
        <v>331957.14468442014</v>
      </c>
      <c r="H25">
        <f t="shared" si="4"/>
        <v>11.451515410855656</v>
      </c>
      <c r="I25">
        <f t="shared" si="9"/>
        <v>16697.933586087311</v>
      </c>
      <c r="J25">
        <f t="shared" ref="J25:J40" si="10">(I25-C25)^2/C25^2</f>
        <v>0.60758579300422588</v>
      </c>
      <c r="K25">
        <f t="shared" si="5"/>
        <v>56940.251006039485</v>
      </c>
      <c r="L25">
        <f t="shared" si="6"/>
        <v>6.151178869089545E-2</v>
      </c>
      <c r="O25" s="21">
        <f t="shared" si="8"/>
        <v>0.62714023260105245</v>
      </c>
      <c r="P25" s="5">
        <f t="shared" si="7"/>
        <v>1.585</v>
      </c>
    </row>
    <row r="26" spans="1:16" x14ac:dyDescent="0.2">
      <c r="A26">
        <v>30</v>
      </c>
      <c r="B26">
        <v>1.9950000000000001</v>
      </c>
      <c r="C26">
        <v>90480</v>
      </c>
      <c r="D26">
        <v>72.06</v>
      </c>
      <c r="E26" s="1">
        <v>1358000</v>
      </c>
      <c r="F26">
        <v>2.7320000000000002</v>
      </c>
      <c r="G26">
        <f t="shared" si="1"/>
        <v>412138.78875680937</v>
      </c>
      <c r="H26">
        <f t="shared" si="4"/>
        <v>12.638212711361406</v>
      </c>
      <c r="I26">
        <f t="shared" si="9"/>
        <v>66548.016177907324</v>
      </c>
      <c r="J26">
        <f t="shared" si="10"/>
        <v>6.9960389278219473E-2</v>
      </c>
      <c r="K26">
        <f t="shared" si="5"/>
        <v>70693.721936448652</v>
      </c>
      <c r="L26">
        <f t="shared" si="6"/>
        <v>4.7821482158052882E-2</v>
      </c>
      <c r="O26" s="21">
        <f t="shared" si="8"/>
        <v>0.78936578172813865</v>
      </c>
      <c r="P26" s="5">
        <f t="shared" si="7"/>
        <v>1.9950000000000001</v>
      </c>
    </row>
    <row r="27" spans="1:16" x14ac:dyDescent="0.2">
      <c r="A27">
        <v>30</v>
      </c>
      <c r="B27">
        <v>2.512</v>
      </c>
      <c r="C27" s="1">
        <v>109000</v>
      </c>
      <c r="D27">
        <v>71.599999999999994</v>
      </c>
      <c r="E27" s="1">
        <v>1568000</v>
      </c>
      <c r="F27">
        <v>4.2750000000000004</v>
      </c>
      <c r="G27">
        <f t="shared" si="1"/>
        <v>489204.6870283928</v>
      </c>
      <c r="H27">
        <f t="shared" si="4"/>
        <v>12.166955983364879</v>
      </c>
      <c r="I27">
        <f t="shared" si="9"/>
        <v>108037.38403392681</v>
      </c>
      <c r="J27">
        <f t="shared" si="10"/>
        <v>7.7992550975425299E-5</v>
      </c>
      <c r="K27">
        <f t="shared" si="5"/>
        <v>83912.752350032708</v>
      </c>
      <c r="L27">
        <f t="shared" si="6"/>
        <v>5.2972813285985132E-2</v>
      </c>
      <c r="O27" s="21">
        <f t="shared" si="8"/>
        <v>0.99392824245668387</v>
      </c>
      <c r="P27" s="5">
        <f t="shared" si="7"/>
        <v>2.512</v>
      </c>
    </row>
    <row r="28" spans="1:16" x14ac:dyDescent="0.2">
      <c r="A28">
        <v>30</v>
      </c>
      <c r="B28">
        <v>3.1619999999999999</v>
      </c>
      <c r="C28" s="1">
        <v>130400</v>
      </c>
      <c r="D28">
        <v>71.150000000000006</v>
      </c>
      <c r="E28" s="1">
        <v>1839000</v>
      </c>
      <c r="F28">
        <v>7.5179999999999998</v>
      </c>
      <c r="G28">
        <f t="shared" si="1"/>
        <v>595278.18159684946</v>
      </c>
      <c r="H28">
        <f t="shared" si="4"/>
        <v>12.709344285445052</v>
      </c>
      <c r="I28">
        <f t="shared" si="9"/>
        <v>173268.02823125361</v>
      </c>
      <c r="J28">
        <f t="shared" si="10"/>
        <v>0.10807166272462485</v>
      </c>
      <c r="K28">
        <f t="shared" si="5"/>
        <v>102107.4244712114</v>
      </c>
      <c r="L28">
        <f t="shared" si="6"/>
        <v>4.7074941076313527E-2</v>
      </c>
      <c r="O28" s="21">
        <f t="shared" si="8"/>
        <v>1.2511150886337716</v>
      </c>
      <c r="P28" s="5">
        <f>B28*$S$2</f>
        <v>3.1619999999999999</v>
      </c>
    </row>
    <row r="29" spans="1:16" x14ac:dyDescent="0.2">
      <c r="A29">
        <v>30</v>
      </c>
      <c r="B29">
        <v>3.9809999999999999</v>
      </c>
      <c r="C29" s="1">
        <v>157300</v>
      </c>
      <c r="D29">
        <v>70.88</v>
      </c>
      <c r="E29" s="1">
        <v>2108000</v>
      </c>
      <c r="F29">
        <v>9.3309999999999995</v>
      </c>
      <c r="G29">
        <f t="shared" si="1"/>
        <v>687303.52076444449</v>
      </c>
      <c r="H29">
        <f t="shared" si="4"/>
        <v>11.352723587797216</v>
      </c>
      <c r="I29">
        <f t="shared" si="9"/>
        <v>215212.83924629792</v>
      </c>
      <c r="J29">
        <f t="shared" si="10"/>
        <v>0.13554773635872774</v>
      </c>
      <c r="K29">
        <f t="shared" si="5"/>
        <v>117892.43164766551</v>
      </c>
      <c r="L29">
        <f t="shared" si="6"/>
        <v>6.2762730560241384E-2</v>
      </c>
      <c r="O29" s="21">
        <f t="shared" si="8"/>
        <v>1.5751705148169022</v>
      </c>
      <c r="P29" s="5">
        <f t="shared" si="7"/>
        <v>3.9809999999999999</v>
      </c>
    </row>
    <row r="30" spans="1:16" x14ac:dyDescent="0.2">
      <c r="A30">
        <v>30</v>
      </c>
      <c r="B30">
        <v>5.0119999999999996</v>
      </c>
      <c r="C30" s="1">
        <v>187400</v>
      </c>
      <c r="D30">
        <v>70.17</v>
      </c>
      <c r="E30" s="1">
        <v>2466000</v>
      </c>
      <c r="F30">
        <v>15.1</v>
      </c>
      <c r="G30">
        <f t="shared" si="1"/>
        <v>828099.48670203215</v>
      </c>
      <c r="H30">
        <f t="shared" si="4"/>
        <v>11.68879061391255</v>
      </c>
      <c r="I30">
        <f t="shared" si="9"/>
        <v>303019.74752055859</v>
      </c>
      <c r="J30">
        <f t="shared" si="10"/>
        <v>0.38064914640259834</v>
      </c>
      <c r="K30">
        <f t="shared" si="5"/>
        <v>142043.01183398889</v>
      </c>
      <c r="L30">
        <f t="shared" si="6"/>
        <v>5.8579983333456882E-2</v>
      </c>
      <c r="O30" s="21">
        <f t="shared" si="8"/>
        <v>1.9831084200608675</v>
      </c>
      <c r="P30" s="5">
        <f t="shared" si="7"/>
        <v>5.0119999999999996</v>
      </c>
    </row>
    <row r="31" spans="1:16" x14ac:dyDescent="0.2">
      <c r="A31">
        <v>30</v>
      </c>
      <c r="B31">
        <v>6.31</v>
      </c>
      <c r="C31" s="1">
        <v>224600</v>
      </c>
      <c r="D31">
        <v>69.900000000000006</v>
      </c>
      <c r="E31" s="1">
        <v>2846000</v>
      </c>
      <c r="F31">
        <v>21.27</v>
      </c>
      <c r="G31">
        <f t="shared" si="1"/>
        <v>973178.27282042371</v>
      </c>
      <c r="H31">
        <f t="shared" si="4"/>
        <v>11.108487524646739</v>
      </c>
      <c r="I31">
        <f t="shared" si="9"/>
        <v>389086.88209042978</v>
      </c>
      <c r="J31">
        <f t="shared" si="10"/>
        <v>0.53634351402257319</v>
      </c>
      <c r="K31">
        <f t="shared" si="5"/>
        <v>166928.2195468276</v>
      </c>
      <c r="L31">
        <f t="shared" si="6"/>
        <v>6.5933664610022397E-2</v>
      </c>
      <c r="O31" s="36">
        <f t="shared" si="8"/>
        <v>2.4966907682729595</v>
      </c>
      <c r="P31" s="5">
        <f t="shared" si="7"/>
        <v>6.31</v>
      </c>
    </row>
    <row r="32" spans="1:16" x14ac:dyDescent="0.2">
      <c r="A32">
        <v>30</v>
      </c>
      <c r="B32">
        <v>7.9429999999999996</v>
      </c>
      <c r="C32" s="1">
        <v>267400</v>
      </c>
      <c r="D32">
        <v>69.11</v>
      </c>
      <c r="E32" s="1">
        <v>3301000</v>
      </c>
      <c r="F32">
        <v>40.119999999999997</v>
      </c>
      <c r="G32">
        <f t="shared" si="1"/>
        <v>1179781.1957879483</v>
      </c>
      <c r="H32">
        <f t="shared" si="4"/>
        <v>11.642060340432264</v>
      </c>
      <c r="I32">
        <f t="shared" si="9"/>
        <v>547377.61265762767</v>
      </c>
      <c r="J32">
        <f t="shared" si="10"/>
        <v>1.0962858439235716</v>
      </c>
      <c r="K32">
        <f t="shared" si="5"/>
        <v>202366.59609852391</v>
      </c>
      <c r="L32">
        <f t="shared" si="6"/>
        <v>5.9149375814479412E-2</v>
      </c>
      <c r="O32" s="21">
        <f t="shared" si="8"/>
        <v>3.1428232602840125</v>
      </c>
      <c r="P32" s="5">
        <f t="shared" si="7"/>
        <v>7.9429999999999996</v>
      </c>
    </row>
    <row r="33" spans="1:16" x14ac:dyDescent="0.2">
      <c r="A33">
        <v>30</v>
      </c>
      <c r="B33">
        <v>10</v>
      </c>
      <c r="C33" s="1">
        <v>318600</v>
      </c>
      <c r="D33">
        <v>68.42</v>
      </c>
      <c r="E33" s="1">
        <v>3816000</v>
      </c>
      <c r="F33">
        <v>64.02</v>
      </c>
      <c r="G33">
        <f t="shared" si="1"/>
        <v>1404400.088605427</v>
      </c>
      <c r="H33">
        <f t="shared" si="4"/>
        <v>11.614705505130466</v>
      </c>
      <c r="I33">
        <f t="shared" si="9"/>
        <v>710745.30711230601</v>
      </c>
      <c r="J33">
        <f t="shared" si="10"/>
        <v>1.5149646571512136</v>
      </c>
      <c r="K33">
        <f t="shared" si="5"/>
        <v>240895.23252803891</v>
      </c>
      <c r="L33">
        <f t="shared" si="6"/>
        <v>5.9484496160339184E-2</v>
      </c>
      <c r="O33" s="21">
        <f t="shared" si="8"/>
        <v>3.956720710416735</v>
      </c>
      <c r="P33" s="5">
        <f t="shared" si="7"/>
        <v>10</v>
      </c>
    </row>
    <row r="34" spans="1:16" x14ac:dyDescent="0.2">
      <c r="A34">
        <v>30</v>
      </c>
      <c r="B34">
        <v>12.59</v>
      </c>
      <c r="C34" s="1">
        <v>376700</v>
      </c>
      <c r="D34">
        <v>68.319999999999993</v>
      </c>
      <c r="E34" s="1">
        <v>4406000</v>
      </c>
      <c r="F34">
        <v>93.49</v>
      </c>
      <c r="G34">
        <f t="shared" si="1"/>
        <v>1656536.1473634632</v>
      </c>
      <c r="H34">
        <f t="shared" si="4"/>
        <v>11.542968322196625</v>
      </c>
      <c r="I34">
        <f t="shared" si="9"/>
        <v>889396.28909828991</v>
      </c>
      <c r="J34">
        <f t="shared" si="10"/>
        <v>1.8523758385411127</v>
      </c>
      <c r="K34">
        <f t="shared" si="5"/>
        <v>284143.85875358537</v>
      </c>
      <c r="L34">
        <f t="shared" si="6"/>
        <v>6.036973089431974E-2</v>
      </c>
      <c r="O34" s="21">
        <f t="shared" si="8"/>
        <v>4.9815113744146693</v>
      </c>
      <c r="P34" s="5">
        <f t="shared" si="7"/>
        <v>12.59</v>
      </c>
    </row>
    <row r="35" spans="1:16" x14ac:dyDescent="0.2">
      <c r="A35">
        <v>30</v>
      </c>
      <c r="B35">
        <v>15.85</v>
      </c>
      <c r="C35" s="1">
        <v>450700</v>
      </c>
      <c r="D35">
        <v>67.63</v>
      </c>
      <c r="E35" s="1">
        <v>5080000</v>
      </c>
      <c r="F35">
        <v>148.19999999999999</v>
      </c>
      <c r="G35">
        <f t="shared" ref="G35:G66" si="11">10^(($N$2/($N$2+$O$2))*LOG(E35)+($O$2/($N$2+$O$2))*LOG(F35))</f>
        <v>1966027.4405161992</v>
      </c>
      <c r="H35">
        <f t="shared" si="4"/>
        <v>11.304148638549414</v>
      </c>
      <c r="I35">
        <f t="shared" si="9"/>
        <v>1128146.7182100445</v>
      </c>
      <c r="J35">
        <f t="shared" si="10"/>
        <v>2.2593065965309269</v>
      </c>
      <c r="K35">
        <f t="shared" si="5"/>
        <v>337230.56647621526</v>
      </c>
      <c r="L35">
        <f t="shared" si="6"/>
        <v>6.3384439944040916E-2</v>
      </c>
      <c r="O35" s="21">
        <f t="shared" si="8"/>
        <v>6.2714023260105254</v>
      </c>
      <c r="P35" s="5">
        <f t="shared" si="7"/>
        <v>15.85</v>
      </c>
    </row>
    <row r="36" spans="1:16" x14ac:dyDescent="0.2">
      <c r="A36">
        <v>30</v>
      </c>
      <c r="B36">
        <v>19.95</v>
      </c>
      <c r="C36" s="1">
        <v>536800</v>
      </c>
      <c r="D36">
        <v>67.06</v>
      </c>
      <c r="E36" s="1">
        <v>5843000</v>
      </c>
      <c r="F36">
        <v>231.4</v>
      </c>
      <c r="G36">
        <f t="shared" si="11"/>
        <v>2325033.9163086903</v>
      </c>
      <c r="H36">
        <f t="shared" si="4"/>
        <v>11.097461343746724</v>
      </c>
      <c r="I36">
        <f t="shared" si="9"/>
        <v>1411767.4370953774</v>
      </c>
      <c r="J36">
        <f t="shared" si="10"/>
        <v>2.6567994140126245</v>
      </c>
      <c r="K36">
        <f t="shared" si="5"/>
        <v>398810.56007403799</v>
      </c>
      <c r="L36">
        <f t="shared" si="6"/>
        <v>6.6079491077697408E-2</v>
      </c>
      <c r="O36" s="21">
        <f t="shared" si="8"/>
        <v>7.8936578172813867</v>
      </c>
      <c r="P36" s="5">
        <f t="shared" si="7"/>
        <v>19.95</v>
      </c>
    </row>
    <row r="37" spans="1:16" x14ac:dyDescent="0.2">
      <c r="A37">
        <v>30</v>
      </c>
      <c r="B37">
        <v>25.12</v>
      </c>
      <c r="C37" s="1">
        <v>635500</v>
      </c>
      <c r="D37">
        <v>66.55</v>
      </c>
      <c r="E37" s="1">
        <v>6667000</v>
      </c>
      <c r="F37">
        <v>358.8</v>
      </c>
      <c r="G37">
        <f t="shared" si="11"/>
        <v>2727925.1716852612</v>
      </c>
      <c r="H37">
        <f t="shared" si="4"/>
        <v>10.840985462426904</v>
      </c>
      <c r="I37">
        <f t="shared" si="9"/>
        <v>1741365.4178022654</v>
      </c>
      <c r="J37">
        <f t="shared" si="10"/>
        <v>3.0281225307293278</v>
      </c>
      <c r="K37">
        <f t="shared" si="5"/>
        <v>467918.06258340343</v>
      </c>
      <c r="L37">
        <f t="shared" si="6"/>
        <v>6.9538177496547601E-2</v>
      </c>
      <c r="O37" s="21">
        <f t="shared" si="8"/>
        <v>9.939282424566839</v>
      </c>
      <c r="P37" s="5">
        <f t="shared" si="7"/>
        <v>25.12</v>
      </c>
    </row>
    <row r="38" spans="1:16" x14ac:dyDescent="0.2">
      <c r="A38">
        <v>30</v>
      </c>
      <c r="B38">
        <v>31.62</v>
      </c>
      <c r="C38" s="1">
        <v>752800</v>
      </c>
      <c r="D38">
        <v>66.040000000000006</v>
      </c>
      <c r="E38" s="1">
        <v>7598000</v>
      </c>
      <c r="F38">
        <v>533.1</v>
      </c>
      <c r="G38">
        <f t="shared" si="11"/>
        <v>3184731.8442070102</v>
      </c>
      <c r="H38">
        <f t="shared" si="4"/>
        <v>10.436228471566778</v>
      </c>
      <c r="I38">
        <f t="shared" si="9"/>
        <v>2115517.2307091854</v>
      </c>
      <c r="J38">
        <f t="shared" si="10"/>
        <v>3.2768176471172716</v>
      </c>
      <c r="K38">
        <f t="shared" si="5"/>
        <v>546273.61844694579</v>
      </c>
      <c r="L38">
        <f t="shared" si="6"/>
        <v>7.526478948552702E-2</v>
      </c>
      <c r="O38" s="21">
        <f t="shared" si="8"/>
        <v>12.511150886337717</v>
      </c>
      <c r="P38" s="5">
        <f t="shared" si="7"/>
        <v>31.62</v>
      </c>
    </row>
    <row r="39" spans="1:16" x14ac:dyDescent="0.2">
      <c r="A39">
        <v>30</v>
      </c>
      <c r="B39">
        <v>39.81</v>
      </c>
      <c r="C39" s="1">
        <v>891400</v>
      </c>
      <c r="D39">
        <v>65.44</v>
      </c>
      <c r="E39" s="1">
        <v>8787000</v>
      </c>
      <c r="F39">
        <v>909.9</v>
      </c>
      <c r="G39">
        <f t="shared" si="11"/>
        <v>3815766.6833943981</v>
      </c>
      <c r="H39">
        <f t="shared" si="4"/>
        <v>10.762629631550624</v>
      </c>
      <c r="I39">
        <f t="shared" si="9"/>
        <v>2665153.9426605888</v>
      </c>
      <c r="J39">
        <f t="shared" si="10"/>
        <v>3.9595104008895103</v>
      </c>
      <c r="K39">
        <f t="shared" si="5"/>
        <v>654514.34383047174</v>
      </c>
      <c r="L39">
        <f t="shared" si="6"/>
        <v>7.0620740810649951E-2</v>
      </c>
      <c r="O39" s="21">
        <f t="shared" si="8"/>
        <v>15.751705148169023</v>
      </c>
      <c r="P39" s="5">
        <f t="shared" si="7"/>
        <v>39.81</v>
      </c>
    </row>
    <row r="40" spans="1:16" x14ac:dyDescent="0.2">
      <c r="A40">
        <v>30</v>
      </c>
      <c r="B40">
        <v>50</v>
      </c>
      <c r="C40" s="1">
        <v>1039000</v>
      </c>
      <c r="D40">
        <v>64.239999999999995</v>
      </c>
      <c r="E40" s="1">
        <v>8799000</v>
      </c>
      <c r="F40">
        <v>1436</v>
      </c>
      <c r="G40">
        <f t="shared" si="11"/>
        <v>3982311.5914606079</v>
      </c>
      <c r="H40">
        <f t="shared" si="4"/>
        <v>8.0249324695178483</v>
      </c>
      <c r="I40">
        <f t="shared" si="9"/>
        <v>2912069.7814757414</v>
      </c>
      <c r="J40">
        <f t="shared" si="10"/>
        <v>3.2499510489166785</v>
      </c>
      <c r="K40">
        <f t="shared" si="5"/>
        <v>683081.61228942603</v>
      </c>
      <c r="L40">
        <f t="shared" si="6"/>
        <v>0.11734639595755381</v>
      </c>
      <c r="O40" s="21">
        <f t="shared" si="8"/>
        <v>19.783603552083676</v>
      </c>
      <c r="P40" s="5">
        <f t="shared" si="7"/>
        <v>50</v>
      </c>
    </row>
    <row r="41" spans="1:16" x14ac:dyDescent="0.2">
      <c r="A41">
        <v>40</v>
      </c>
      <c r="B41">
        <v>0.01</v>
      </c>
      <c r="C41">
        <v>144.9</v>
      </c>
      <c r="D41">
        <v>88.43</v>
      </c>
      <c r="E41">
        <v>3603</v>
      </c>
      <c r="F41">
        <v>0.10580000000000001</v>
      </c>
      <c r="G41">
        <f t="shared" si="11"/>
        <v>1395.2371335165237</v>
      </c>
      <c r="H41">
        <f t="shared" si="4"/>
        <v>74.459049478939889</v>
      </c>
      <c r="K41">
        <f t="shared" si="5"/>
        <v>239.32352072404922</v>
      </c>
      <c r="L41">
        <f t="shared" si="6"/>
        <v>0.42464264714700317</v>
      </c>
      <c r="P41" s="5">
        <f>B41*$S$3</f>
        <v>1.7000000000000001E-3</v>
      </c>
    </row>
    <row r="42" spans="1:16" x14ac:dyDescent="0.2">
      <c r="A42">
        <v>40</v>
      </c>
      <c r="B42">
        <v>1.259E-2</v>
      </c>
      <c r="C42">
        <v>182.1</v>
      </c>
      <c r="D42">
        <v>88.16</v>
      </c>
      <c r="E42">
        <v>4511</v>
      </c>
      <c r="F42">
        <v>6.2010000000000003E-2</v>
      </c>
      <c r="G42">
        <f t="shared" si="11"/>
        <v>1630.3843586563294</v>
      </c>
      <c r="H42">
        <f t="shared" si="4"/>
        <v>63.25397012668347</v>
      </c>
      <c r="K42">
        <f t="shared" si="5"/>
        <v>279.65807064181951</v>
      </c>
      <c r="L42">
        <f t="shared" si="6"/>
        <v>0.28701626871785502</v>
      </c>
      <c r="P42" s="5">
        <f t="shared" ref="P42:P78" si="12">B42*$S$3</f>
        <v>2.1403000000000004E-3</v>
      </c>
    </row>
    <row r="43" spans="1:16" x14ac:dyDescent="0.2">
      <c r="A43">
        <v>40</v>
      </c>
      <c r="B43">
        <v>1.585E-2</v>
      </c>
      <c r="C43">
        <v>228.5</v>
      </c>
      <c r="D43">
        <v>87.89</v>
      </c>
      <c r="E43">
        <v>5593</v>
      </c>
      <c r="F43">
        <v>0.1045</v>
      </c>
      <c r="G43">
        <f t="shared" si="11"/>
        <v>2078.6366932716414</v>
      </c>
      <c r="H43">
        <f t="shared" si="4"/>
        <v>65.559438327023329</v>
      </c>
      <c r="K43">
        <f t="shared" si="5"/>
        <v>356.54631015027587</v>
      </c>
      <c r="L43">
        <f t="shared" si="6"/>
        <v>0.3140231946162183</v>
      </c>
      <c r="P43" s="5">
        <f t="shared" si="12"/>
        <v>2.6945000000000003E-3</v>
      </c>
    </row>
    <row r="44" spans="1:16" x14ac:dyDescent="0.2">
      <c r="A44">
        <v>40</v>
      </c>
      <c r="B44">
        <v>1.9949999999999999E-2</v>
      </c>
      <c r="C44">
        <v>286.60000000000002</v>
      </c>
      <c r="D44">
        <v>87.49</v>
      </c>
      <c r="E44">
        <v>6913</v>
      </c>
      <c r="F44">
        <v>7.8090000000000007E-2</v>
      </c>
      <c r="G44">
        <f t="shared" si="11"/>
        <v>2454.3292172944844</v>
      </c>
      <c r="H44">
        <f t="shared" si="4"/>
        <v>57.208121878327049</v>
      </c>
      <c r="K44">
        <f t="shared" si="5"/>
        <v>420.98844360485168</v>
      </c>
      <c r="L44">
        <f t="shared" si="6"/>
        <v>0.21987278449670769</v>
      </c>
      <c r="P44" s="5">
        <f t="shared" si="12"/>
        <v>3.3915E-3</v>
      </c>
    </row>
    <row r="45" spans="1:16" x14ac:dyDescent="0.2">
      <c r="A45">
        <v>40</v>
      </c>
      <c r="B45">
        <v>2.512E-2</v>
      </c>
      <c r="C45">
        <v>360</v>
      </c>
      <c r="D45">
        <v>87.13</v>
      </c>
      <c r="E45">
        <v>8488</v>
      </c>
      <c r="F45">
        <v>7.893E-2</v>
      </c>
      <c r="G45">
        <f t="shared" si="11"/>
        <v>2960.6735808146314</v>
      </c>
      <c r="H45">
        <f t="shared" si="4"/>
        <v>52.187523718728372</v>
      </c>
      <c r="K45">
        <f t="shared" si="5"/>
        <v>507.84114617806847</v>
      </c>
      <c r="L45">
        <f t="shared" si="6"/>
        <v>0.16864972610528559</v>
      </c>
      <c r="P45" s="5">
        <f t="shared" si="12"/>
        <v>4.2704000000000006E-3</v>
      </c>
    </row>
    <row r="46" spans="1:16" x14ac:dyDescent="0.2">
      <c r="A46">
        <v>40</v>
      </c>
      <c r="B46">
        <v>3.1620000000000002E-2</v>
      </c>
      <c r="C46">
        <v>449.9</v>
      </c>
      <c r="D46">
        <v>86.68</v>
      </c>
      <c r="E46">
        <v>10350</v>
      </c>
      <c r="F46">
        <v>0.1915</v>
      </c>
      <c r="G46">
        <f t="shared" si="11"/>
        <v>3843.1593202337681</v>
      </c>
      <c r="H46">
        <f t="shared" si="4"/>
        <v>56.885570107690498</v>
      </c>
      <c r="K46">
        <f t="shared" si="5"/>
        <v>659.2129732840832</v>
      </c>
      <c r="L46">
        <f t="shared" si="6"/>
        <v>0.21645135428343362</v>
      </c>
      <c r="P46" s="5">
        <f t="shared" si="12"/>
        <v>5.3754000000000007E-3</v>
      </c>
    </row>
    <row r="47" spans="1:16" x14ac:dyDescent="0.2">
      <c r="A47">
        <v>40</v>
      </c>
      <c r="B47">
        <v>3.9809999999999998E-2</v>
      </c>
      <c r="C47">
        <v>560.5</v>
      </c>
      <c r="D47">
        <v>86.33</v>
      </c>
      <c r="E47">
        <v>12630</v>
      </c>
      <c r="F47">
        <v>0.1416</v>
      </c>
      <c r="G47">
        <f t="shared" si="11"/>
        <v>4480.9740889267623</v>
      </c>
      <c r="H47">
        <f t="shared" si="4"/>
        <v>48.924448850375335</v>
      </c>
      <c r="K47">
        <f t="shared" si="5"/>
        <v>768.61665266343141</v>
      </c>
      <c r="L47">
        <f t="shared" si="6"/>
        <v>0.13786766822292557</v>
      </c>
      <c r="P47" s="5">
        <f t="shared" si="12"/>
        <v>6.7676999999999998E-3</v>
      </c>
    </row>
    <row r="48" spans="1:16" x14ac:dyDescent="0.2">
      <c r="A48">
        <v>40</v>
      </c>
      <c r="B48">
        <v>5.0119999999999998E-2</v>
      </c>
      <c r="C48">
        <v>697.8</v>
      </c>
      <c r="D48">
        <v>86.12</v>
      </c>
      <c r="E48">
        <v>15410</v>
      </c>
      <c r="F48">
        <v>0.1462</v>
      </c>
      <c r="G48">
        <f t="shared" si="11"/>
        <v>5384.9221951349136</v>
      </c>
      <c r="H48">
        <f t="shared" si="4"/>
        <v>45.11808120556416</v>
      </c>
      <c r="K48">
        <f t="shared" si="5"/>
        <v>923.66989639722033</v>
      </c>
      <c r="L48">
        <f t="shared" si="6"/>
        <v>0.10477430171459537</v>
      </c>
      <c r="M48" s="1"/>
      <c r="P48" s="5">
        <f t="shared" si="12"/>
        <v>8.5204000000000009E-3</v>
      </c>
    </row>
    <row r="49" spans="1:16" x14ac:dyDescent="0.2">
      <c r="A49">
        <v>40</v>
      </c>
      <c r="B49">
        <v>6.3100000000000003E-2</v>
      </c>
      <c r="C49">
        <v>870</v>
      </c>
      <c r="D49">
        <v>86.05</v>
      </c>
      <c r="E49">
        <v>18840</v>
      </c>
      <c r="F49">
        <v>0.16200000000000001</v>
      </c>
      <c r="G49">
        <f t="shared" si="11"/>
        <v>6524.9157589108099</v>
      </c>
      <c r="H49">
        <f t="shared" si="4"/>
        <v>42.24874123447988</v>
      </c>
      <c r="K49">
        <f t="shared" si="5"/>
        <v>1119.2117628883848</v>
      </c>
      <c r="L49">
        <f t="shared" si="6"/>
        <v>8.2053775613603538E-2</v>
      </c>
      <c r="M49" s="1"/>
      <c r="P49" s="5">
        <f t="shared" si="12"/>
        <v>1.0727000000000002E-2</v>
      </c>
    </row>
    <row r="50" spans="1:16" x14ac:dyDescent="0.2">
      <c r="A50">
        <v>40</v>
      </c>
      <c r="B50">
        <v>7.9430000000000001E-2</v>
      </c>
      <c r="C50">
        <v>1089</v>
      </c>
      <c r="D50">
        <v>85.71</v>
      </c>
      <c r="E50">
        <v>22840</v>
      </c>
      <c r="F50">
        <v>0.48359999999999997</v>
      </c>
      <c r="G50">
        <f t="shared" si="11"/>
        <v>8585.5463127826115</v>
      </c>
      <c r="H50">
        <f t="shared" si="4"/>
        <v>47.387816405725651</v>
      </c>
      <c r="K50">
        <f t="shared" si="5"/>
        <v>1472.6694993673489</v>
      </c>
      <c r="L50">
        <f t="shared" si="6"/>
        <v>0.12412486560638704</v>
      </c>
      <c r="M50" s="1"/>
      <c r="P50" s="5">
        <f t="shared" si="12"/>
        <v>1.3503100000000001E-2</v>
      </c>
    </row>
    <row r="51" spans="1:16" x14ac:dyDescent="0.2">
      <c r="A51">
        <v>40</v>
      </c>
      <c r="B51">
        <v>0.1</v>
      </c>
      <c r="C51">
        <v>1352</v>
      </c>
      <c r="D51">
        <v>84.94</v>
      </c>
      <c r="E51">
        <v>27360</v>
      </c>
      <c r="F51">
        <v>0.19800000000000001</v>
      </c>
      <c r="G51">
        <f t="shared" si="11"/>
        <v>9328.2972071821187</v>
      </c>
      <c r="H51">
        <f t="shared" si="4"/>
        <v>34.805611857789721</v>
      </c>
      <c r="K51">
        <f t="shared" si="5"/>
        <v>1600.0727592136573</v>
      </c>
      <c r="L51">
        <f t="shared" si="6"/>
        <v>3.3667027296771151E-2</v>
      </c>
      <c r="M51" s="1"/>
      <c r="P51" s="5">
        <f t="shared" si="12"/>
        <v>1.7000000000000001E-2</v>
      </c>
    </row>
    <row r="52" spans="1:16" x14ac:dyDescent="0.2">
      <c r="A52">
        <v>40</v>
      </c>
      <c r="B52">
        <v>0.12590000000000001</v>
      </c>
      <c r="C52">
        <v>1666</v>
      </c>
      <c r="D52">
        <v>84.61</v>
      </c>
      <c r="E52">
        <v>33280</v>
      </c>
      <c r="F52">
        <v>0.35189999999999999</v>
      </c>
      <c r="G52">
        <f t="shared" si="11"/>
        <v>11744.678454781846</v>
      </c>
      <c r="H52">
        <f t="shared" si="4"/>
        <v>36.597985915212583</v>
      </c>
      <c r="K52">
        <f t="shared" si="5"/>
        <v>2014.5520285043267</v>
      </c>
      <c r="L52">
        <f t="shared" si="6"/>
        <v>4.3770875664004248E-2</v>
      </c>
      <c r="M52" s="1"/>
      <c r="P52" s="5">
        <f t="shared" si="12"/>
        <v>2.1403000000000002E-2</v>
      </c>
    </row>
    <row r="53" spans="1:16" x14ac:dyDescent="0.2">
      <c r="A53">
        <v>40</v>
      </c>
      <c r="B53">
        <v>0.1585</v>
      </c>
      <c r="C53">
        <v>2081</v>
      </c>
      <c r="D53">
        <v>83.9</v>
      </c>
      <c r="E53">
        <v>39940</v>
      </c>
      <c r="F53">
        <v>0.3105</v>
      </c>
      <c r="G53">
        <f t="shared" si="11"/>
        <v>13706.356358746189</v>
      </c>
      <c r="H53">
        <f t="shared" si="4"/>
        <v>31.208176138805211</v>
      </c>
      <c r="K53">
        <f t="shared" si="5"/>
        <v>2351.036523666854</v>
      </c>
      <c r="L53">
        <f t="shared" si="6"/>
        <v>1.6838401332778689E-2</v>
      </c>
      <c r="M53" s="1"/>
      <c r="P53" s="5">
        <f t="shared" si="12"/>
        <v>2.6945000000000004E-2</v>
      </c>
    </row>
    <row r="54" spans="1:16" x14ac:dyDescent="0.2">
      <c r="A54">
        <v>40</v>
      </c>
      <c r="B54">
        <v>0.19950000000000001</v>
      </c>
      <c r="C54">
        <v>2570</v>
      </c>
      <c r="D54">
        <v>83.29</v>
      </c>
      <c r="E54">
        <v>48810</v>
      </c>
      <c r="F54">
        <v>0.90749999999999997</v>
      </c>
      <c r="G54">
        <f t="shared" si="11"/>
        <v>18132.12106167027</v>
      </c>
      <c r="H54">
        <f t="shared" si="4"/>
        <v>36.666658380608553</v>
      </c>
      <c r="K54">
        <f t="shared" si="5"/>
        <v>3110.1831698935516</v>
      </c>
      <c r="L54">
        <f t="shared" si="6"/>
        <v>4.4178996962292487E-2</v>
      </c>
      <c r="M54" s="1"/>
      <c r="P54" s="5">
        <f t="shared" si="12"/>
        <v>3.3915000000000008E-2</v>
      </c>
    </row>
    <row r="55" spans="1:16" x14ac:dyDescent="0.2">
      <c r="A55">
        <v>40</v>
      </c>
      <c r="B55">
        <v>0.25119999999999998</v>
      </c>
      <c r="C55">
        <v>3200</v>
      </c>
      <c r="D55">
        <v>82.65</v>
      </c>
      <c r="E55">
        <v>58680</v>
      </c>
      <c r="F55">
        <v>0.249</v>
      </c>
      <c r="G55">
        <f t="shared" si="11"/>
        <v>19058.996761305581</v>
      </c>
      <c r="H55">
        <f t="shared" si="4"/>
        <v>24.561306472177822</v>
      </c>
      <c r="K55">
        <f t="shared" si="5"/>
        <v>3269.1691590000855</v>
      </c>
      <c r="L55">
        <f t="shared" si="6"/>
        <v>4.6722388249796019E-4</v>
      </c>
      <c r="P55" s="5">
        <f t="shared" si="12"/>
        <v>4.2703999999999999E-2</v>
      </c>
    </row>
    <row r="56" spans="1:16" x14ac:dyDescent="0.2">
      <c r="A56">
        <v>40</v>
      </c>
      <c r="B56">
        <v>0.31619999999999998</v>
      </c>
      <c r="C56">
        <v>3940</v>
      </c>
      <c r="D56">
        <v>82.36</v>
      </c>
      <c r="E56">
        <v>69820</v>
      </c>
      <c r="F56">
        <v>0.5323</v>
      </c>
      <c r="G56">
        <f t="shared" si="11"/>
        <v>23917.907046071192</v>
      </c>
      <c r="H56">
        <f t="shared" si="4"/>
        <v>25.710322988318495</v>
      </c>
      <c r="K56">
        <f t="shared" si="5"/>
        <v>4102.6127997248514</v>
      </c>
      <c r="L56">
        <f t="shared" si="6"/>
        <v>1.7034014426005964E-3</v>
      </c>
      <c r="P56" s="5">
        <f t="shared" si="12"/>
        <v>5.3754000000000003E-2</v>
      </c>
    </row>
    <row r="57" spans="1:16" x14ac:dyDescent="0.2">
      <c r="A57">
        <v>40</v>
      </c>
      <c r="B57">
        <v>0.39810000000000001</v>
      </c>
      <c r="C57">
        <v>4905</v>
      </c>
      <c r="D57">
        <v>81.64</v>
      </c>
      <c r="E57">
        <v>84280</v>
      </c>
      <c r="F57">
        <v>1.1990000000000001</v>
      </c>
      <c r="G57">
        <f t="shared" si="11"/>
        <v>30556.018789037036</v>
      </c>
      <c r="H57">
        <f t="shared" si="4"/>
        <v>27.348355343391141</v>
      </c>
      <c r="K57">
        <f t="shared" si="5"/>
        <v>5241.2409476743169</v>
      </c>
      <c r="L57">
        <f t="shared" si="6"/>
        <v>4.6991918788447454E-3</v>
      </c>
      <c r="M57" s="1"/>
      <c r="P57" s="5">
        <f t="shared" si="12"/>
        <v>6.7677000000000001E-2</v>
      </c>
    </row>
    <row r="58" spans="1:16" x14ac:dyDescent="0.2">
      <c r="A58">
        <v>40</v>
      </c>
      <c r="B58">
        <v>0.50119999999999998</v>
      </c>
      <c r="C58">
        <v>6041</v>
      </c>
      <c r="D58">
        <v>81.17</v>
      </c>
      <c r="E58" s="1">
        <v>100400</v>
      </c>
      <c r="F58">
        <v>0.45279999999999998</v>
      </c>
      <c r="G58">
        <f t="shared" si="11"/>
        <v>32790.603765082749</v>
      </c>
      <c r="H58">
        <f t="shared" si="4"/>
        <v>19.607265750718028</v>
      </c>
      <c r="K58">
        <f t="shared" si="5"/>
        <v>5624.5368985758359</v>
      </c>
      <c r="L58">
        <f t="shared" si="6"/>
        <v>4.7526451181461671E-3</v>
      </c>
      <c r="P58" s="5">
        <f t="shared" si="12"/>
        <v>8.5204000000000002E-2</v>
      </c>
    </row>
    <row r="59" spans="1:16" x14ac:dyDescent="0.2">
      <c r="A59">
        <v>40</v>
      </c>
      <c r="B59">
        <v>0.63100000000000001</v>
      </c>
      <c r="C59">
        <v>7349</v>
      </c>
      <c r="D59">
        <v>80.8</v>
      </c>
      <c r="E59" s="1">
        <v>120700</v>
      </c>
      <c r="F59">
        <v>1.5149999999999999</v>
      </c>
      <c r="G59">
        <f t="shared" si="11"/>
        <v>43264.832865143369</v>
      </c>
      <c r="H59">
        <f t="shared" si="4"/>
        <v>23.884457921123516</v>
      </c>
      <c r="K59">
        <f t="shared" si="5"/>
        <v>7421.1701194670359</v>
      </c>
      <c r="L59">
        <f t="shared" si="6"/>
        <v>9.6440255804642569E-5</v>
      </c>
      <c r="P59" s="5">
        <f t="shared" si="12"/>
        <v>0.10727</v>
      </c>
    </row>
    <row r="60" spans="1:16" x14ac:dyDescent="0.2">
      <c r="A60">
        <v>40</v>
      </c>
      <c r="B60">
        <v>0.79430000000000001</v>
      </c>
      <c r="C60">
        <v>9089</v>
      </c>
      <c r="D60">
        <v>80.06</v>
      </c>
      <c r="E60" s="1">
        <v>143200</v>
      </c>
      <c r="F60">
        <v>2.1139999999999999</v>
      </c>
      <c r="G60">
        <f t="shared" si="11"/>
        <v>52092.586779769779</v>
      </c>
      <c r="H60">
        <f t="shared" si="4"/>
        <v>22.386033705627078</v>
      </c>
      <c r="K60">
        <f t="shared" si="5"/>
        <v>8935.38522755345</v>
      </c>
      <c r="L60">
        <f t="shared" si="6"/>
        <v>2.8564968986963837E-4</v>
      </c>
      <c r="P60" s="5">
        <f t="shared" si="12"/>
        <v>0.13503100000000001</v>
      </c>
    </row>
    <row r="61" spans="1:16" x14ac:dyDescent="0.2">
      <c r="A61">
        <v>40</v>
      </c>
      <c r="B61">
        <v>1</v>
      </c>
      <c r="C61">
        <v>11130</v>
      </c>
      <c r="D61">
        <v>79.66</v>
      </c>
      <c r="E61" s="1">
        <v>168900</v>
      </c>
      <c r="F61">
        <v>0.54979999999999996</v>
      </c>
      <c r="G61">
        <f t="shared" si="11"/>
        <v>53551.64785657305</v>
      </c>
      <c r="H61">
        <f t="shared" si="4"/>
        <v>14.527294490474727</v>
      </c>
      <c r="K61">
        <f t="shared" si="5"/>
        <v>9185.6564004342163</v>
      </c>
      <c r="L61">
        <f t="shared" si="6"/>
        <v>3.051797415960868E-2</v>
      </c>
      <c r="P61" s="5">
        <f t="shared" si="12"/>
        <v>0.17</v>
      </c>
    </row>
    <row r="62" spans="1:16" x14ac:dyDescent="0.2">
      <c r="A62">
        <v>40</v>
      </c>
      <c r="B62">
        <v>1.2589999999999999</v>
      </c>
      <c r="C62">
        <v>13640</v>
      </c>
      <c r="D62">
        <v>79.13</v>
      </c>
      <c r="E62" s="1">
        <v>201300</v>
      </c>
      <c r="F62">
        <v>1.4390000000000001</v>
      </c>
      <c r="G62">
        <f t="shared" si="11"/>
        <v>68555.976632049264</v>
      </c>
      <c r="H62">
        <f t="shared" si="4"/>
        <v>16.209465053683431</v>
      </c>
      <c r="I62">
        <f t="shared" ref="I62:I78" si="13">10^(10^(($N$2/($N$2+$O$2))*LOG(LOG(E62))+($O$2/($N$2+$O$2))*LOG(LOG(F62))))</f>
        <v>7141.0169832707097</v>
      </c>
      <c r="J62">
        <f t="shared" ref="J62:J78" si="14">(I62-C62)^2/C62^2</f>
        <v>0.22701892533891901</v>
      </c>
      <c r="K62">
        <f t="shared" si="5"/>
        <v>11759.332732856459</v>
      </c>
      <c r="L62">
        <f t="shared" si="6"/>
        <v>1.9010572286665244E-2</v>
      </c>
      <c r="P62" s="5">
        <f t="shared" si="12"/>
        <v>0.21403</v>
      </c>
    </row>
    <row r="63" spans="1:16" x14ac:dyDescent="0.2">
      <c r="A63">
        <v>40</v>
      </c>
      <c r="B63">
        <v>1.585</v>
      </c>
      <c r="C63">
        <v>16790</v>
      </c>
      <c r="D63">
        <v>78.27</v>
      </c>
      <c r="E63" s="1">
        <v>242500</v>
      </c>
      <c r="F63">
        <v>1.669</v>
      </c>
      <c r="G63">
        <f t="shared" si="11"/>
        <v>82303.024842147919</v>
      </c>
      <c r="H63">
        <f t="shared" si="4"/>
        <v>15.224881170468576</v>
      </c>
      <c r="I63">
        <f t="shared" si="13"/>
        <v>10725.89431482452</v>
      </c>
      <c r="J63">
        <f t="shared" si="14"/>
        <v>0.13044640982865302</v>
      </c>
      <c r="K63">
        <f t="shared" si="5"/>
        <v>14117.349085898919</v>
      </c>
      <c r="L63">
        <f t="shared" si="6"/>
        <v>2.5338627244674141E-2</v>
      </c>
      <c r="P63" s="5">
        <f t="shared" si="12"/>
        <v>0.26945000000000002</v>
      </c>
    </row>
    <row r="64" spans="1:16" x14ac:dyDescent="0.2">
      <c r="A64">
        <v>40</v>
      </c>
      <c r="B64">
        <v>1.9950000000000001</v>
      </c>
      <c r="C64">
        <v>20460</v>
      </c>
      <c r="D64">
        <v>77.739999999999995</v>
      </c>
      <c r="E64" s="1">
        <v>285600</v>
      </c>
      <c r="F64">
        <v>3.262</v>
      </c>
      <c r="G64">
        <f t="shared" si="11"/>
        <v>101498.71507876301</v>
      </c>
      <c r="H64">
        <f t="shared" si="4"/>
        <v>15.68822589153509</v>
      </c>
      <c r="I64">
        <f t="shared" si="13"/>
        <v>25177.461863781071</v>
      </c>
      <c r="J64">
        <f t="shared" si="14"/>
        <v>5.3162517322092304E-2</v>
      </c>
      <c r="K64">
        <f t="shared" si="5"/>
        <v>17409.965129292505</v>
      </c>
      <c r="L64">
        <f t="shared" si="6"/>
        <v>2.2222778137375283E-2</v>
      </c>
      <c r="P64" s="5">
        <f t="shared" si="12"/>
        <v>0.33915000000000006</v>
      </c>
    </row>
    <row r="65" spans="1:16" x14ac:dyDescent="0.2">
      <c r="A65">
        <v>40</v>
      </c>
      <c r="B65">
        <v>2.512</v>
      </c>
      <c r="C65">
        <v>24940</v>
      </c>
      <c r="D65">
        <v>76.89</v>
      </c>
      <c r="E65" s="1">
        <v>340000</v>
      </c>
      <c r="F65">
        <v>2.7669999999999999</v>
      </c>
      <c r="G65">
        <f t="shared" si="11"/>
        <v>117165.52642236308</v>
      </c>
      <c r="H65">
        <f t="shared" si="4"/>
        <v>13.674434880894564</v>
      </c>
      <c r="I65">
        <f t="shared" si="13"/>
        <v>24899.616505438033</v>
      </c>
      <c r="J65">
        <f t="shared" si="14"/>
        <v>2.6218925952139971E-6</v>
      </c>
      <c r="K65">
        <f t="shared" si="5"/>
        <v>20097.276382125809</v>
      </c>
      <c r="L65">
        <f t="shared" si="6"/>
        <v>3.7703916889092762E-2</v>
      </c>
      <c r="P65" s="5">
        <f t="shared" si="12"/>
        <v>0.42704000000000003</v>
      </c>
    </row>
    <row r="66" spans="1:16" x14ac:dyDescent="0.2">
      <c r="A66">
        <v>40</v>
      </c>
      <c r="B66">
        <v>3.1619999999999999</v>
      </c>
      <c r="C66">
        <v>30080</v>
      </c>
      <c r="D66">
        <v>76.25</v>
      </c>
      <c r="E66" s="1">
        <v>404100</v>
      </c>
      <c r="F66">
        <v>6.4980000000000002</v>
      </c>
      <c r="G66">
        <f t="shared" si="11"/>
        <v>148148.44934757077</v>
      </c>
      <c r="H66">
        <f t="shared" si="4"/>
        <v>15.406786171428369</v>
      </c>
      <c r="I66">
        <f t="shared" si="13"/>
        <v>50552.891118337866</v>
      </c>
      <c r="J66">
        <f t="shared" si="14"/>
        <v>0.46323641250030667</v>
      </c>
      <c r="K66">
        <f t="shared" si="5"/>
        <v>25411.743735853779</v>
      </c>
      <c r="L66">
        <f t="shared" si="6"/>
        <v>2.4085391690134409E-2</v>
      </c>
      <c r="P66" s="5">
        <f t="shared" si="12"/>
        <v>0.53754000000000002</v>
      </c>
    </row>
    <row r="67" spans="1:16" x14ac:dyDescent="0.2">
      <c r="A67">
        <v>40</v>
      </c>
      <c r="B67">
        <v>3.9809999999999999</v>
      </c>
      <c r="C67">
        <v>36530</v>
      </c>
      <c r="D67">
        <v>76.34</v>
      </c>
      <c r="E67" s="1">
        <v>471900</v>
      </c>
      <c r="F67">
        <v>9.8219999999999992</v>
      </c>
      <c r="G67">
        <f t="shared" ref="G67:G98" si="15">10^(($N$2/($N$2+$O$2))*LOG(E67)+($O$2/($N$2+$O$2))*LOG(F67))</f>
        <v>177110.95611971591</v>
      </c>
      <c r="H67">
        <f t="shared" si="4"/>
        <v>14.80995166105407</v>
      </c>
      <c r="I67">
        <f t="shared" si="13"/>
        <v>69519.471989339392</v>
      </c>
      <c r="J67">
        <f t="shared" si="14"/>
        <v>0.81555148836895541</v>
      </c>
      <c r="K67">
        <f t="shared" si="5"/>
        <v>30379.651285901658</v>
      </c>
      <c r="L67">
        <f t="shared" si="6"/>
        <v>2.8346545212314105E-2</v>
      </c>
      <c r="P67" s="5">
        <f t="shared" si="12"/>
        <v>0.67676999999999998</v>
      </c>
    </row>
    <row r="68" spans="1:16" x14ac:dyDescent="0.2">
      <c r="A68">
        <v>40</v>
      </c>
      <c r="B68">
        <v>5.0119999999999996</v>
      </c>
      <c r="C68">
        <v>44270</v>
      </c>
      <c r="D68">
        <v>75.61</v>
      </c>
      <c r="E68" s="1">
        <v>565300</v>
      </c>
      <c r="F68">
        <v>12.71</v>
      </c>
      <c r="G68">
        <f t="shared" si="15"/>
        <v>213659.10285008032</v>
      </c>
      <c r="H68">
        <f t="shared" ref="H68:H131" si="16">(G68-C68)^2/C68^2</f>
        <v>14.640364576161106</v>
      </c>
      <c r="I68">
        <f t="shared" si="13"/>
        <v>89288.680984390929</v>
      </c>
      <c r="J68">
        <f t="shared" si="14"/>
        <v>1.0341094067633834</v>
      </c>
      <c r="K68">
        <f t="shared" ref="K68:K131" si="17">10^(($N$2/($N$2+$O$2))*LOG(E68)+($O$2/($N$2+$O$2))*LOG(F68)+($N$2/(($N$2+$O$2)^2)*$O$2*(-$M$2)))</f>
        <v>36648.7154767354</v>
      </c>
      <c r="L68">
        <f t="shared" ref="L68:L131" si="18">(K68-C68)^2/C68^2</f>
        <v>2.9637209266439254E-2</v>
      </c>
      <c r="P68" s="5">
        <f t="shared" si="12"/>
        <v>0.85204000000000002</v>
      </c>
    </row>
    <row r="69" spans="1:16" x14ac:dyDescent="0.2">
      <c r="A69">
        <v>40</v>
      </c>
      <c r="B69">
        <v>6.31</v>
      </c>
      <c r="C69">
        <v>53770</v>
      </c>
      <c r="D69">
        <v>74.61</v>
      </c>
      <c r="E69" s="1">
        <v>665300</v>
      </c>
      <c r="F69">
        <v>19.649999999999999</v>
      </c>
      <c r="G69">
        <f t="shared" si="15"/>
        <v>257769.0126913524</v>
      </c>
      <c r="H69">
        <f t="shared" si="16"/>
        <v>14.393819693820042</v>
      </c>
      <c r="I69">
        <f t="shared" si="13"/>
        <v>119844.53775246994</v>
      </c>
      <c r="J69">
        <f t="shared" si="14"/>
        <v>1.5100391047655382</v>
      </c>
      <c r="K69">
        <f t="shared" si="17"/>
        <v>44214.840738487255</v>
      </c>
      <c r="L69">
        <f t="shared" si="18"/>
        <v>3.1578811962575566E-2</v>
      </c>
      <c r="P69" s="5">
        <f t="shared" si="12"/>
        <v>1.0727</v>
      </c>
    </row>
    <row r="70" spans="1:16" x14ac:dyDescent="0.2">
      <c r="A70">
        <v>40</v>
      </c>
      <c r="B70">
        <v>7.9429999999999996</v>
      </c>
      <c r="C70">
        <v>64970</v>
      </c>
      <c r="D70">
        <v>74.709999999999994</v>
      </c>
      <c r="E70" s="1">
        <v>782500</v>
      </c>
      <c r="F70">
        <v>39.950000000000003</v>
      </c>
      <c r="G70">
        <f t="shared" si="15"/>
        <v>318643.80312915304</v>
      </c>
      <c r="H70">
        <f t="shared" si="16"/>
        <v>15.244932523173823</v>
      </c>
      <c r="I70">
        <f t="shared" si="13"/>
        <v>171864.23786815497</v>
      </c>
      <c r="J70">
        <f t="shared" si="14"/>
        <v>2.7069663483793285</v>
      </c>
      <c r="K70">
        <f t="shared" si="17"/>
        <v>54656.627887740055</v>
      </c>
      <c r="L70">
        <f t="shared" si="18"/>
        <v>2.5198555269299813E-2</v>
      </c>
      <c r="P70" s="5">
        <f t="shared" si="12"/>
        <v>1.3503100000000001</v>
      </c>
    </row>
    <row r="71" spans="1:16" x14ac:dyDescent="0.2">
      <c r="A71">
        <v>40</v>
      </c>
      <c r="B71">
        <v>10</v>
      </c>
      <c r="C71">
        <v>78980</v>
      </c>
      <c r="D71">
        <v>73.92</v>
      </c>
      <c r="E71" s="1">
        <v>916000</v>
      </c>
      <c r="F71">
        <v>62.64</v>
      </c>
      <c r="G71">
        <f t="shared" si="15"/>
        <v>383049.7075188228</v>
      </c>
      <c r="H71">
        <f t="shared" si="16"/>
        <v>14.822179007751215</v>
      </c>
      <c r="I71">
        <f t="shared" si="13"/>
        <v>221840.97598092211</v>
      </c>
      <c r="J71">
        <f t="shared" si="14"/>
        <v>3.2718468491469586</v>
      </c>
      <c r="K71">
        <f t="shared" si="17"/>
        <v>65704.103204787811</v>
      </c>
      <c r="L71">
        <f t="shared" si="18"/>
        <v>2.8254880602127184E-2</v>
      </c>
      <c r="P71" s="5">
        <f t="shared" si="12"/>
        <v>1.7000000000000002</v>
      </c>
    </row>
    <row r="72" spans="1:16" x14ac:dyDescent="0.2">
      <c r="A72">
        <v>40</v>
      </c>
      <c r="B72">
        <v>12.59</v>
      </c>
      <c r="C72">
        <v>95140</v>
      </c>
      <c r="D72">
        <v>73.28</v>
      </c>
      <c r="E72" s="1">
        <v>1079000</v>
      </c>
      <c r="F72">
        <v>98.56</v>
      </c>
      <c r="G72">
        <f t="shared" si="15"/>
        <v>463244.70872825495</v>
      </c>
      <c r="H72">
        <f t="shared" si="16"/>
        <v>14.969815632543089</v>
      </c>
      <c r="I72">
        <f t="shared" si="13"/>
        <v>285301.55733385996</v>
      </c>
      <c r="J72">
        <f t="shared" si="14"/>
        <v>3.9950218287607786</v>
      </c>
      <c r="K72">
        <f t="shared" si="17"/>
        <v>79459.865270507944</v>
      </c>
      <c r="L72">
        <f t="shared" si="18"/>
        <v>2.7162721811135646E-2</v>
      </c>
      <c r="P72" s="5">
        <f t="shared" si="12"/>
        <v>2.1403000000000003</v>
      </c>
    </row>
    <row r="73" spans="1:16" x14ac:dyDescent="0.2">
      <c r="A73">
        <v>40</v>
      </c>
      <c r="B73">
        <v>15.85</v>
      </c>
      <c r="C73" s="1">
        <v>114600</v>
      </c>
      <c r="D73">
        <v>72.89</v>
      </c>
      <c r="E73" s="1">
        <v>1262000</v>
      </c>
      <c r="F73">
        <v>114.7</v>
      </c>
      <c r="G73">
        <f t="shared" si="15"/>
        <v>541565.05505632993</v>
      </c>
      <c r="H73">
        <f t="shared" si="16"/>
        <v>13.880829765209199</v>
      </c>
      <c r="I73">
        <f t="shared" si="13"/>
        <v>336909.45402263245</v>
      </c>
      <c r="J73">
        <f t="shared" si="14"/>
        <v>3.7631075345035718</v>
      </c>
      <c r="K73">
        <f t="shared" si="17"/>
        <v>92894.069806277475</v>
      </c>
      <c r="L73">
        <f t="shared" si="18"/>
        <v>3.5874641409588792E-2</v>
      </c>
      <c r="P73" s="5">
        <f t="shared" si="12"/>
        <v>2.6945000000000001</v>
      </c>
    </row>
    <row r="74" spans="1:16" x14ac:dyDescent="0.2">
      <c r="A74">
        <v>40</v>
      </c>
      <c r="B74">
        <v>19.95</v>
      </c>
      <c r="C74" s="1">
        <v>138000</v>
      </c>
      <c r="D74">
        <v>72.62</v>
      </c>
      <c r="E74" s="1">
        <v>1477000</v>
      </c>
      <c r="F74">
        <v>205.8</v>
      </c>
      <c r="G74">
        <f t="shared" si="15"/>
        <v>658932.51527783682</v>
      </c>
      <c r="H74">
        <f t="shared" si="16"/>
        <v>14.249668424369549</v>
      </c>
      <c r="I74">
        <f t="shared" si="13"/>
        <v>439618.44120817666</v>
      </c>
      <c r="J74">
        <f t="shared" si="14"/>
        <v>4.7770260489839487</v>
      </c>
      <c r="K74">
        <f t="shared" si="17"/>
        <v>113025.98367518123</v>
      </c>
      <c r="L74">
        <f t="shared" si="18"/>
        <v>3.2750550902768044E-2</v>
      </c>
      <c r="P74" s="5">
        <f t="shared" si="12"/>
        <v>3.3915000000000002</v>
      </c>
    </row>
    <row r="75" spans="1:16" x14ac:dyDescent="0.2">
      <c r="A75">
        <v>40</v>
      </c>
      <c r="B75">
        <v>25.12</v>
      </c>
      <c r="C75" s="1">
        <v>166000</v>
      </c>
      <c r="D75">
        <v>71.87</v>
      </c>
      <c r="E75" s="1">
        <v>1725000</v>
      </c>
      <c r="F75">
        <v>325.10000000000002</v>
      </c>
      <c r="G75">
        <f t="shared" si="15"/>
        <v>790994.47722406907</v>
      </c>
      <c r="H75">
        <f t="shared" si="16"/>
        <v>14.175428094084316</v>
      </c>
      <c r="I75">
        <f t="shared" si="13"/>
        <v>551982.84341252432</v>
      </c>
      <c r="J75">
        <f t="shared" si="14"/>
        <v>5.4065450503998136</v>
      </c>
      <c r="K75">
        <f t="shared" si="17"/>
        <v>135678.42957664593</v>
      </c>
      <c r="L75">
        <f t="shared" si="18"/>
        <v>3.3364698538917867E-2</v>
      </c>
      <c r="P75" s="5">
        <f t="shared" si="12"/>
        <v>4.2704000000000004</v>
      </c>
    </row>
    <row r="76" spans="1:16" x14ac:dyDescent="0.2">
      <c r="A76">
        <v>40</v>
      </c>
      <c r="B76">
        <v>31.62</v>
      </c>
      <c r="C76" s="1">
        <v>199200</v>
      </c>
      <c r="D76">
        <v>71.39</v>
      </c>
      <c r="E76" s="1">
        <v>2008000</v>
      </c>
      <c r="F76">
        <v>509.2</v>
      </c>
      <c r="G76">
        <f t="shared" si="15"/>
        <v>945945.14530767326</v>
      </c>
      <c r="H76">
        <f t="shared" si="16"/>
        <v>14.052906204148371</v>
      </c>
      <c r="I76">
        <f t="shared" si="13"/>
        <v>686477.18242591585</v>
      </c>
      <c r="J76">
        <f t="shared" si="14"/>
        <v>5.9837505774337121</v>
      </c>
      <c r="K76">
        <f t="shared" si="17"/>
        <v>162256.95055597773</v>
      </c>
      <c r="L76">
        <f t="shared" si="18"/>
        <v>3.4394326861247049E-2</v>
      </c>
      <c r="P76" s="5">
        <f t="shared" si="12"/>
        <v>5.3754000000000008</v>
      </c>
    </row>
    <row r="77" spans="1:16" x14ac:dyDescent="0.2">
      <c r="A77">
        <v>40</v>
      </c>
      <c r="B77">
        <v>39.81</v>
      </c>
      <c r="C77" s="1">
        <v>239200</v>
      </c>
      <c r="D77">
        <v>70.87</v>
      </c>
      <c r="E77" s="1">
        <v>2351000</v>
      </c>
      <c r="F77">
        <v>829.4</v>
      </c>
      <c r="G77">
        <f t="shared" si="15"/>
        <v>1141274.2780933329</v>
      </c>
      <c r="H77">
        <f t="shared" si="16"/>
        <v>14.222051543005804</v>
      </c>
      <c r="I77">
        <f t="shared" si="13"/>
        <v>860548.78598849347</v>
      </c>
      <c r="J77">
        <f t="shared" si="14"/>
        <v>6.7475880067297664</v>
      </c>
      <c r="K77">
        <f t="shared" si="17"/>
        <v>195761.54603676149</v>
      </c>
      <c r="L77">
        <f t="shared" si="18"/>
        <v>3.2978156052441941E-2</v>
      </c>
      <c r="P77" s="5">
        <f t="shared" si="12"/>
        <v>6.7677000000000005</v>
      </c>
    </row>
    <row r="78" spans="1:16" x14ac:dyDescent="0.2">
      <c r="A78">
        <v>40</v>
      </c>
      <c r="B78">
        <v>50</v>
      </c>
      <c r="C78" s="1">
        <v>286000</v>
      </c>
      <c r="D78">
        <v>70.12</v>
      </c>
      <c r="E78" s="1">
        <v>2650000</v>
      </c>
      <c r="F78">
        <v>1304</v>
      </c>
      <c r="G78">
        <f t="shared" si="15"/>
        <v>1325932.7102335012</v>
      </c>
      <c r="H78">
        <f t="shared" si="16"/>
        <v>13.221429431923262</v>
      </c>
      <c r="I78">
        <f t="shared" si="13"/>
        <v>1033493.7999573945</v>
      </c>
      <c r="J78">
        <f t="shared" si="14"/>
        <v>6.8309817225138785</v>
      </c>
      <c r="K78">
        <f t="shared" si="17"/>
        <v>227435.80774436431</v>
      </c>
      <c r="L78">
        <f t="shared" si="18"/>
        <v>4.1930713171243812E-2</v>
      </c>
      <c r="P78" s="5">
        <f t="shared" si="12"/>
        <v>8.5</v>
      </c>
    </row>
    <row r="79" spans="1:16" x14ac:dyDescent="0.2">
      <c r="A79">
        <v>50</v>
      </c>
      <c r="B79">
        <v>0.01</v>
      </c>
      <c r="C79" s="2">
        <v>30.55</v>
      </c>
      <c r="D79">
        <v>88.82</v>
      </c>
      <c r="E79">
        <v>520.29999999999995</v>
      </c>
      <c r="F79">
        <v>0.1482</v>
      </c>
      <c r="G79">
        <f t="shared" si="15"/>
        <v>247.71039045365688</v>
      </c>
      <c r="H79">
        <f t="shared" si="16"/>
        <v>50.528778377840737</v>
      </c>
      <c r="K79">
        <f t="shared" si="17"/>
        <v>42.489496114458142</v>
      </c>
      <c r="L79">
        <f t="shared" si="18"/>
        <v>0.15273886812385165</v>
      </c>
      <c r="P79" s="5">
        <f>B79*$S$4</f>
        <v>3.5000000000000005E-4</v>
      </c>
    </row>
    <row r="80" spans="1:16" x14ac:dyDescent="0.2">
      <c r="A80">
        <v>50</v>
      </c>
      <c r="B80">
        <v>1.259E-2</v>
      </c>
      <c r="C80" s="2">
        <v>38.549999999999997</v>
      </c>
      <c r="D80">
        <v>88.81</v>
      </c>
      <c r="E80">
        <v>652.79999999999995</v>
      </c>
      <c r="F80">
        <v>0.11269999999999999</v>
      </c>
      <c r="G80">
        <f t="shared" si="15"/>
        <v>296.96297590469595</v>
      </c>
      <c r="H80">
        <f t="shared" si="16"/>
        <v>44.934495511528297</v>
      </c>
      <c r="K80">
        <f t="shared" si="17"/>
        <v>50.937738977086283</v>
      </c>
      <c r="L80">
        <f t="shared" si="18"/>
        <v>0.10326076227206589</v>
      </c>
      <c r="P80" s="5">
        <f t="shared" ref="P80:P116" si="19">B80*$S$4</f>
        <v>4.4065000000000006E-4</v>
      </c>
    </row>
    <row r="81" spans="1:16" x14ac:dyDescent="0.2">
      <c r="A81">
        <v>50</v>
      </c>
      <c r="B81">
        <v>1.585E-2</v>
      </c>
      <c r="C81" s="2">
        <v>48.45</v>
      </c>
      <c r="D81">
        <v>88.72</v>
      </c>
      <c r="E81">
        <v>817.9</v>
      </c>
      <c r="F81">
        <v>1.355E-2</v>
      </c>
      <c r="G81">
        <f t="shared" si="15"/>
        <v>300.66687222469773</v>
      </c>
      <c r="H81">
        <f t="shared" si="16"/>
        <v>27.099464465429129</v>
      </c>
      <c r="K81">
        <f t="shared" si="17"/>
        <v>51.573064318138215</v>
      </c>
      <c r="L81">
        <f t="shared" si="18"/>
        <v>4.1550312463363628E-3</v>
      </c>
      <c r="P81" s="5">
        <f t="shared" si="19"/>
        <v>5.5475000000000001E-4</v>
      </c>
    </row>
    <row r="82" spans="1:16" x14ac:dyDescent="0.2">
      <c r="A82">
        <v>50</v>
      </c>
      <c r="B82">
        <v>1.9949999999999999E-2</v>
      </c>
      <c r="C82" s="2">
        <v>61.06</v>
      </c>
      <c r="D82">
        <v>88.65</v>
      </c>
      <c r="E82">
        <v>1022</v>
      </c>
      <c r="F82">
        <v>3.2669999999999998E-2</v>
      </c>
      <c r="G82">
        <f t="shared" si="15"/>
        <v>398.8293395372653</v>
      </c>
      <c r="H82">
        <f t="shared" si="16"/>
        <v>30.600382094365521</v>
      </c>
      <c r="K82">
        <f t="shared" si="17"/>
        <v>68.41076646629773</v>
      </c>
      <c r="L82">
        <f t="shared" si="18"/>
        <v>1.4492778374185968E-2</v>
      </c>
      <c r="P82" s="5">
        <f t="shared" si="19"/>
        <v>6.9824999999999998E-4</v>
      </c>
    </row>
    <row r="83" spans="1:16" x14ac:dyDescent="0.2">
      <c r="A83">
        <v>50</v>
      </c>
      <c r="B83">
        <v>2.512E-2</v>
      </c>
      <c r="C83" s="2">
        <v>76.69</v>
      </c>
      <c r="D83">
        <v>88.43</v>
      </c>
      <c r="E83">
        <v>1274</v>
      </c>
      <c r="F83">
        <v>8.455E-2</v>
      </c>
      <c r="G83">
        <f t="shared" si="15"/>
        <v>531.30777585736689</v>
      </c>
      <c r="H83">
        <f t="shared" si="16"/>
        <v>35.14109987754339</v>
      </c>
      <c r="K83">
        <f t="shared" si="17"/>
        <v>91.134649767937205</v>
      </c>
      <c r="L83">
        <f t="shared" si="18"/>
        <v>3.5476156071959052E-2</v>
      </c>
      <c r="M83" s="1"/>
      <c r="P83" s="5">
        <f t="shared" si="19"/>
        <v>8.7920000000000012E-4</v>
      </c>
    </row>
    <row r="84" spans="1:16" x14ac:dyDescent="0.2">
      <c r="A84">
        <v>50</v>
      </c>
      <c r="B84">
        <v>3.1620000000000002E-2</v>
      </c>
      <c r="C84" s="2">
        <v>96.4</v>
      </c>
      <c r="D84">
        <v>88.31</v>
      </c>
      <c r="E84">
        <v>1582</v>
      </c>
      <c r="F84">
        <v>0.1048</v>
      </c>
      <c r="G84">
        <f t="shared" si="15"/>
        <v>659.64680199775557</v>
      </c>
      <c r="H84">
        <f t="shared" si="16"/>
        <v>34.138418755778446</v>
      </c>
      <c r="K84">
        <f t="shared" si="17"/>
        <v>113.14850450587787</v>
      </c>
      <c r="L84">
        <f t="shared" si="18"/>
        <v>3.018547407751793E-2</v>
      </c>
      <c r="M84" s="1"/>
      <c r="P84" s="5">
        <f t="shared" si="19"/>
        <v>1.1067000000000002E-3</v>
      </c>
    </row>
    <row r="85" spans="1:16" x14ac:dyDescent="0.2">
      <c r="A85">
        <v>50</v>
      </c>
      <c r="B85">
        <v>3.9809999999999998E-2</v>
      </c>
      <c r="C85" s="2">
        <v>120.9</v>
      </c>
      <c r="D85">
        <v>88.05</v>
      </c>
      <c r="E85">
        <v>1961</v>
      </c>
      <c r="F85">
        <v>0.1145</v>
      </c>
      <c r="G85">
        <f t="shared" si="15"/>
        <v>808.34789406373955</v>
      </c>
      <c r="H85">
        <f t="shared" si="16"/>
        <v>32.331583091842234</v>
      </c>
      <c r="K85">
        <f t="shared" si="17"/>
        <v>138.65504245118592</v>
      </c>
      <c r="L85">
        <f t="shared" si="18"/>
        <v>2.1567054127638922E-2</v>
      </c>
      <c r="M85" s="1"/>
      <c r="P85" s="5">
        <f t="shared" si="19"/>
        <v>1.39335E-3</v>
      </c>
    </row>
    <row r="86" spans="1:16" x14ac:dyDescent="0.2">
      <c r="A86">
        <v>50</v>
      </c>
      <c r="B86">
        <v>5.0119999999999998E-2</v>
      </c>
      <c r="C86" s="2">
        <v>151.19999999999999</v>
      </c>
      <c r="D86">
        <v>88.13</v>
      </c>
      <c r="E86">
        <v>2433</v>
      </c>
      <c r="F86">
        <v>0.1157</v>
      </c>
      <c r="G86">
        <f t="shared" si="15"/>
        <v>984.37255167438161</v>
      </c>
      <c r="H86">
        <f t="shared" si="16"/>
        <v>30.364513384266267</v>
      </c>
      <c r="K86">
        <f t="shared" si="17"/>
        <v>168.84836212541848</v>
      </c>
      <c r="L86">
        <f t="shared" si="18"/>
        <v>1.3624018684295731E-2</v>
      </c>
      <c r="M86" s="1"/>
      <c r="P86" s="5">
        <f t="shared" si="19"/>
        <v>1.7542E-3</v>
      </c>
    </row>
    <row r="87" spans="1:16" x14ac:dyDescent="0.2">
      <c r="A87">
        <v>50</v>
      </c>
      <c r="B87">
        <v>6.3100000000000003E-2</v>
      </c>
      <c r="C87" s="2">
        <v>189.5</v>
      </c>
      <c r="D87">
        <v>88.39</v>
      </c>
      <c r="E87">
        <v>3015</v>
      </c>
      <c r="F87">
        <v>5.3740000000000003E-2</v>
      </c>
      <c r="G87">
        <f t="shared" si="15"/>
        <v>1115.7348134490369</v>
      </c>
      <c r="H87">
        <f t="shared" si="16"/>
        <v>23.890419299363614</v>
      </c>
      <c r="K87">
        <f t="shared" si="17"/>
        <v>191.38078921109164</v>
      </c>
      <c r="L87">
        <f t="shared" si="18"/>
        <v>9.8505804235801971E-5</v>
      </c>
      <c r="M87" s="1"/>
      <c r="P87" s="5">
        <f t="shared" si="19"/>
        <v>2.2085000000000004E-3</v>
      </c>
    </row>
    <row r="88" spans="1:16" x14ac:dyDescent="0.2">
      <c r="A88">
        <v>50</v>
      </c>
      <c r="B88">
        <v>7.9430000000000001E-2</v>
      </c>
      <c r="C88" s="2">
        <v>238.9</v>
      </c>
      <c r="D88">
        <v>88.39</v>
      </c>
      <c r="E88">
        <v>3727</v>
      </c>
      <c r="F88">
        <v>0.19789999999999999</v>
      </c>
      <c r="G88">
        <f t="shared" si="15"/>
        <v>1523.1086472978159</v>
      </c>
      <c r="H88">
        <f t="shared" si="16"/>
        <v>28.896076632004505</v>
      </c>
      <c r="K88">
        <f t="shared" si="17"/>
        <v>261.2571835712543</v>
      </c>
      <c r="L88">
        <f t="shared" si="18"/>
        <v>8.757938395943788E-3</v>
      </c>
      <c r="M88" s="1"/>
      <c r="P88" s="5">
        <f t="shared" si="19"/>
        <v>2.7800500000000005E-3</v>
      </c>
    </row>
    <row r="89" spans="1:16" x14ac:dyDescent="0.2">
      <c r="A89">
        <v>50</v>
      </c>
      <c r="B89">
        <v>0.1</v>
      </c>
      <c r="C89" s="2">
        <v>298.8</v>
      </c>
      <c r="D89">
        <v>87.73</v>
      </c>
      <c r="E89">
        <v>4585</v>
      </c>
      <c r="F89">
        <v>9.0560000000000002E-2</v>
      </c>
      <c r="G89">
        <f t="shared" si="15"/>
        <v>1712.6410396602489</v>
      </c>
      <c r="H89">
        <f t="shared" si="16"/>
        <v>22.389272456039837</v>
      </c>
      <c r="K89">
        <f t="shared" si="17"/>
        <v>293.76747041912949</v>
      </c>
      <c r="L89">
        <f t="shared" si="18"/>
        <v>2.8366874439230344E-4</v>
      </c>
      <c r="M89" s="1"/>
      <c r="P89" s="5">
        <f t="shared" si="19"/>
        <v>3.5000000000000005E-3</v>
      </c>
    </row>
    <row r="90" spans="1:16" x14ac:dyDescent="0.2">
      <c r="A90">
        <v>50</v>
      </c>
      <c r="B90">
        <v>0.12590000000000001</v>
      </c>
      <c r="C90" s="2">
        <v>368.8</v>
      </c>
      <c r="D90">
        <v>87.61</v>
      </c>
      <c r="E90">
        <v>5659</v>
      </c>
      <c r="F90">
        <v>0.29949999999999999</v>
      </c>
      <c r="G90">
        <f t="shared" si="15"/>
        <v>2311.9649802506624</v>
      </c>
      <c r="H90">
        <f t="shared" si="16"/>
        <v>27.761154636428262</v>
      </c>
      <c r="K90">
        <f t="shared" si="17"/>
        <v>396.5688595670839</v>
      </c>
      <c r="L90">
        <f t="shared" si="18"/>
        <v>5.6693629810144249E-3</v>
      </c>
      <c r="M90" s="1"/>
      <c r="P90" s="5">
        <f t="shared" si="19"/>
        <v>4.4065000000000007E-3</v>
      </c>
    </row>
    <row r="91" spans="1:16" x14ac:dyDescent="0.2">
      <c r="A91">
        <v>50</v>
      </c>
      <c r="B91">
        <v>0.1585</v>
      </c>
      <c r="C91" s="2">
        <v>466.3</v>
      </c>
      <c r="D91">
        <v>86.95</v>
      </c>
      <c r="E91">
        <v>6955</v>
      </c>
      <c r="F91">
        <v>0.6895</v>
      </c>
      <c r="G91">
        <f t="shared" si="15"/>
        <v>3008.2830185487901</v>
      </c>
      <c r="H91">
        <f t="shared" si="16"/>
        <v>29.717649694907113</v>
      </c>
      <c r="K91">
        <f t="shared" si="17"/>
        <v>516.00754168498463</v>
      </c>
      <c r="L91">
        <f t="shared" si="18"/>
        <v>1.1363542481753955E-2</v>
      </c>
      <c r="M91" s="1"/>
      <c r="P91" s="5">
        <f t="shared" si="19"/>
        <v>5.5475000000000003E-3</v>
      </c>
    </row>
    <row r="92" spans="1:16" x14ac:dyDescent="0.2">
      <c r="A92">
        <v>50</v>
      </c>
      <c r="B92">
        <v>0.19950000000000001</v>
      </c>
      <c r="C92" s="2">
        <v>579.1</v>
      </c>
      <c r="D92">
        <v>86.57</v>
      </c>
      <c r="E92">
        <v>8566</v>
      </c>
      <c r="F92">
        <v>0.24329999999999999</v>
      </c>
      <c r="G92">
        <f t="shared" si="15"/>
        <v>3307.1015293929609</v>
      </c>
      <c r="H92">
        <f t="shared" si="16"/>
        <v>22.191266503192033</v>
      </c>
      <c r="K92">
        <f t="shared" si="17"/>
        <v>567.26355856901216</v>
      </c>
      <c r="L92">
        <f t="shared" si="18"/>
        <v>4.1776800581209598E-4</v>
      </c>
      <c r="M92" s="1"/>
      <c r="P92" s="5">
        <f t="shared" si="19"/>
        <v>6.9825000000000009E-3</v>
      </c>
    </row>
    <row r="93" spans="1:16" x14ac:dyDescent="0.2">
      <c r="A93">
        <v>50</v>
      </c>
      <c r="B93">
        <v>0.25119999999999998</v>
      </c>
      <c r="C93" s="2">
        <v>730.5</v>
      </c>
      <c r="D93">
        <v>85.91</v>
      </c>
      <c r="E93">
        <v>10500</v>
      </c>
      <c r="F93">
        <v>0.21809999999999999</v>
      </c>
      <c r="G93">
        <f t="shared" si="15"/>
        <v>3940.0744059799331</v>
      </c>
      <c r="H93">
        <f t="shared" si="16"/>
        <v>19.304317675996518</v>
      </c>
      <c r="K93">
        <f t="shared" si="17"/>
        <v>675.83671341748152</v>
      </c>
      <c r="L93">
        <f t="shared" si="18"/>
        <v>5.5995230780161824E-3</v>
      </c>
      <c r="M93" s="1"/>
      <c r="P93" s="5">
        <f t="shared" si="19"/>
        <v>8.7919999999999995E-3</v>
      </c>
    </row>
    <row r="94" spans="1:16" x14ac:dyDescent="0.2">
      <c r="A94">
        <v>50</v>
      </c>
      <c r="B94">
        <v>0.31619999999999998</v>
      </c>
      <c r="C94" s="2">
        <v>904</v>
      </c>
      <c r="D94">
        <v>85.87</v>
      </c>
      <c r="E94">
        <v>12810</v>
      </c>
      <c r="F94">
        <v>0.3095</v>
      </c>
      <c r="G94">
        <f t="shared" si="15"/>
        <v>4873.399288169614</v>
      </c>
      <c r="H94">
        <f t="shared" si="16"/>
        <v>19.280252355462249</v>
      </c>
      <c r="K94">
        <f t="shared" si="17"/>
        <v>835.92892385200673</v>
      </c>
      <c r="L94">
        <f t="shared" si="18"/>
        <v>5.6700693671512771E-3</v>
      </c>
      <c r="M94" s="1"/>
      <c r="P94" s="5">
        <f t="shared" si="19"/>
        <v>1.1067E-2</v>
      </c>
    </row>
    <row r="95" spans="1:16" x14ac:dyDescent="0.2">
      <c r="A95">
        <v>50</v>
      </c>
      <c r="B95">
        <v>0.39810000000000001</v>
      </c>
      <c r="C95" s="2">
        <v>1139</v>
      </c>
      <c r="D95">
        <v>85.18</v>
      </c>
      <c r="E95">
        <v>15670</v>
      </c>
      <c r="F95">
        <v>0.51780000000000004</v>
      </c>
      <c r="G95">
        <f t="shared" si="15"/>
        <v>6133.5769639949976</v>
      </c>
      <c r="H95">
        <f t="shared" si="16"/>
        <v>19.228702109400437</v>
      </c>
      <c r="K95">
        <f t="shared" si="17"/>
        <v>1052.0858414623203</v>
      </c>
      <c r="L95">
        <f t="shared" si="18"/>
        <v>5.8228233061153843E-3</v>
      </c>
      <c r="M95" s="1"/>
      <c r="P95" s="5">
        <f t="shared" si="19"/>
        <v>1.3933500000000001E-2</v>
      </c>
    </row>
    <row r="96" spans="1:16" x14ac:dyDescent="0.2">
      <c r="A96">
        <v>50</v>
      </c>
      <c r="B96">
        <v>0.50119999999999998</v>
      </c>
      <c r="C96" s="2">
        <v>1417</v>
      </c>
      <c r="D96">
        <v>84.86</v>
      </c>
      <c r="E96">
        <v>19060</v>
      </c>
      <c r="F96">
        <v>0.58930000000000005</v>
      </c>
      <c r="G96">
        <f t="shared" si="15"/>
        <v>7415.5319338688496</v>
      </c>
      <c r="H96">
        <f t="shared" si="16"/>
        <v>17.920505247871947</v>
      </c>
      <c r="K96">
        <f t="shared" si="17"/>
        <v>1271.9781948335685</v>
      </c>
      <c r="L96">
        <f t="shared" si="18"/>
        <v>1.0474345929346896E-2</v>
      </c>
      <c r="M96" s="1"/>
      <c r="P96" s="5">
        <f t="shared" si="19"/>
        <v>1.7542000000000002E-2</v>
      </c>
    </row>
    <row r="97" spans="1:16" x14ac:dyDescent="0.2">
      <c r="A97">
        <v>50</v>
      </c>
      <c r="B97">
        <v>0.63100000000000001</v>
      </c>
      <c r="C97" s="2">
        <v>1736</v>
      </c>
      <c r="D97">
        <v>85.05</v>
      </c>
      <c r="E97">
        <v>23240</v>
      </c>
      <c r="F97">
        <v>0.73129999999999995</v>
      </c>
      <c r="G97">
        <f t="shared" si="15"/>
        <v>9056.2962167915575</v>
      </c>
      <c r="H97">
        <f t="shared" si="16"/>
        <v>17.781069059909424</v>
      </c>
      <c r="K97">
        <f t="shared" si="17"/>
        <v>1553.4167226898658</v>
      </c>
      <c r="L97">
        <f t="shared" si="18"/>
        <v>1.106171729109684E-2</v>
      </c>
      <c r="P97" s="5">
        <f t="shared" si="19"/>
        <v>2.2085000000000004E-2</v>
      </c>
    </row>
    <row r="98" spans="1:16" x14ac:dyDescent="0.2">
      <c r="A98">
        <v>50</v>
      </c>
      <c r="B98">
        <v>0.79430000000000001</v>
      </c>
      <c r="C98" s="2">
        <v>2162</v>
      </c>
      <c r="D98">
        <v>83.82</v>
      </c>
      <c r="E98">
        <v>28220</v>
      </c>
      <c r="F98">
        <v>0.62150000000000005</v>
      </c>
      <c r="G98">
        <f t="shared" si="15"/>
        <v>10645.911188512689</v>
      </c>
      <c r="H98">
        <f t="shared" si="16"/>
        <v>15.398586178764051</v>
      </c>
      <c r="K98">
        <f t="shared" si="17"/>
        <v>1826.0816643611988</v>
      </c>
      <c r="L98">
        <f t="shared" si="18"/>
        <v>2.4141043603701964E-2</v>
      </c>
      <c r="P98" s="5">
        <f t="shared" si="19"/>
        <v>2.7800500000000002E-2</v>
      </c>
    </row>
    <row r="99" spans="1:16" x14ac:dyDescent="0.2">
      <c r="A99">
        <v>50</v>
      </c>
      <c r="B99">
        <v>1</v>
      </c>
      <c r="C99" s="2">
        <v>2677</v>
      </c>
      <c r="D99">
        <v>83.32</v>
      </c>
      <c r="E99">
        <v>34040</v>
      </c>
      <c r="F99">
        <v>0.95989999999999998</v>
      </c>
      <c r="G99">
        <f t="shared" ref="G99:G130" si="20">10^(($N$2/($N$2+$O$2))*LOG(E99)+($O$2/($N$2+$O$2))*LOG(F99))</f>
        <v>13133.324722004561</v>
      </c>
      <c r="H99">
        <f t="shared" si="16"/>
        <v>15.256727215845626</v>
      </c>
      <c r="K99">
        <f t="shared" si="17"/>
        <v>2252.7450250413672</v>
      </c>
      <c r="L99">
        <f t="shared" si="18"/>
        <v>2.5116385778150875E-2</v>
      </c>
      <c r="P99" s="5">
        <f t="shared" si="19"/>
        <v>3.5000000000000003E-2</v>
      </c>
    </row>
    <row r="100" spans="1:16" x14ac:dyDescent="0.2">
      <c r="A100">
        <v>50</v>
      </c>
      <c r="B100">
        <v>1.2589999999999999</v>
      </c>
      <c r="C100" s="2">
        <v>3313</v>
      </c>
      <c r="D100">
        <v>82.85</v>
      </c>
      <c r="E100">
        <v>41200</v>
      </c>
      <c r="F100">
        <v>0.95820000000000005</v>
      </c>
      <c r="G100">
        <f t="shared" si="20"/>
        <v>15619.794018306053</v>
      </c>
      <c r="H100">
        <f t="shared" si="16"/>
        <v>13.798980209311237</v>
      </c>
      <c r="K100">
        <f t="shared" si="17"/>
        <v>2679.2464217346442</v>
      </c>
      <c r="L100">
        <f t="shared" si="18"/>
        <v>3.6592996751734858E-2</v>
      </c>
      <c r="P100" s="5">
        <f t="shared" si="19"/>
        <v>4.4065E-2</v>
      </c>
    </row>
    <row r="101" spans="1:16" x14ac:dyDescent="0.2">
      <c r="A101">
        <v>50</v>
      </c>
      <c r="B101">
        <v>1.585</v>
      </c>
      <c r="C101" s="2">
        <v>4133</v>
      </c>
      <c r="D101">
        <v>82.44</v>
      </c>
      <c r="E101">
        <v>49790</v>
      </c>
      <c r="F101">
        <v>2.0110000000000001</v>
      </c>
      <c r="G101">
        <f t="shared" si="20"/>
        <v>19847.788399912508</v>
      </c>
      <c r="H101">
        <f t="shared" si="16"/>
        <v>14.457269094058834</v>
      </c>
      <c r="I101">
        <f t="shared" ref="I101:I116" si="21">10^(10^(($N$2/($N$2+$O$2))*LOG(LOG(E101))+($O$2/($N$2+$O$2))*LOG(LOG(F101))))</f>
        <v>4587.6715239173</v>
      </c>
      <c r="J101">
        <f t="shared" ref="J101:J116" si="22">(I101-C101)^2/C101^2</f>
        <v>1.2102210423177702E-2</v>
      </c>
      <c r="K101">
        <f t="shared" si="17"/>
        <v>3404.4697380445332</v>
      </c>
      <c r="L101">
        <f t="shared" si="18"/>
        <v>3.1071654716632598E-2</v>
      </c>
      <c r="P101" s="5">
        <f t="shared" si="19"/>
        <v>5.5475000000000003E-2</v>
      </c>
    </row>
    <row r="102" spans="1:16" x14ac:dyDescent="0.2">
      <c r="A102">
        <v>50</v>
      </c>
      <c r="B102">
        <v>1.9950000000000001</v>
      </c>
      <c r="C102" s="2">
        <v>5123</v>
      </c>
      <c r="D102">
        <v>81.93</v>
      </c>
      <c r="E102">
        <v>60190</v>
      </c>
      <c r="F102">
        <v>1.04</v>
      </c>
      <c r="G102">
        <f t="shared" si="20"/>
        <v>22211.128039813568</v>
      </c>
      <c r="H102">
        <f t="shared" si="16"/>
        <v>11.126031040086055</v>
      </c>
      <c r="I102">
        <f t="shared" si="21"/>
        <v>729.57000706782435</v>
      </c>
      <c r="J102">
        <f t="shared" si="22"/>
        <v>0.73545941049845931</v>
      </c>
      <c r="K102">
        <f t="shared" si="17"/>
        <v>3809.8508375729666</v>
      </c>
      <c r="L102">
        <f t="shared" si="18"/>
        <v>6.5702124107784698E-2</v>
      </c>
      <c r="P102" s="5">
        <f t="shared" si="19"/>
        <v>6.9825000000000012E-2</v>
      </c>
    </row>
    <row r="103" spans="1:16" x14ac:dyDescent="0.2">
      <c r="A103">
        <v>50</v>
      </c>
      <c r="B103">
        <v>2.512</v>
      </c>
      <c r="C103" s="2">
        <v>6325</v>
      </c>
      <c r="D103">
        <v>81.48</v>
      </c>
      <c r="E103">
        <v>72520</v>
      </c>
      <c r="F103">
        <v>1.421</v>
      </c>
      <c r="G103">
        <f t="shared" si="20"/>
        <v>27068.873638546502</v>
      </c>
      <c r="H103">
        <f t="shared" si="16"/>
        <v>10.756194748413117</v>
      </c>
      <c r="I103">
        <f t="shared" si="21"/>
        <v>3534.7909004537096</v>
      </c>
      <c r="J103">
        <f t="shared" si="22"/>
        <v>0.19460430424948794</v>
      </c>
      <c r="K103">
        <f t="shared" si="17"/>
        <v>4643.0947009586826</v>
      </c>
      <c r="L103">
        <f t="shared" si="18"/>
        <v>7.0710192252796039E-2</v>
      </c>
      <c r="P103" s="5">
        <f t="shared" si="19"/>
        <v>8.7920000000000012E-2</v>
      </c>
    </row>
    <row r="104" spans="1:16" x14ac:dyDescent="0.2">
      <c r="A104">
        <v>50</v>
      </c>
      <c r="B104">
        <v>3.1619999999999999</v>
      </c>
      <c r="C104" s="2">
        <v>7713</v>
      </c>
      <c r="D104">
        <v>81.5</v>
      </c>
      <c r="E104">
        <v>87460</v>
      </c>
      <c r="F104">
        <v>6.66</v>
      </c>
      <c r="G104">
        <f t="shared" si="20"/>
        <v>36933.065813820089</v>
      </c>
      <c r="H104">
        <f t="shared" si="16"/>
        <v>14.352108761738855</v>
      </c>
      <c r="I104">
        <f t="shared" si="21"/>
        <v>15809.452213251692</v>
      </c>
      <c r="J104">
        <f t="shared" si="22"/>
        <v>1.1019016950704781</v>
      </c>
      <c r="K104">
        <f t="shared" si="17"/>
        <v>6335.0889460768249</v>
      </c>
      <c r="L104">
        <f t="shared" si="18"/>
        <v>3.1915062966304267E-2</v>
      </c>
      <c r="P104" s="5">
        <f t="shared" si="19"/>
        <v>0.11067</v>
      </c>
    </row>
    <row r="105" spans="1:16" x14ac:dyDescent="0.2">
      <c r="A105">
        <v>50</v>
      </c>
      <c r="B105">
        <v>3.9809999999999999</v>
      </c>
      <c r="C105" s="2">
        <v>9458</v>
      </c>
      <c r="D105">
        <v>81.06</v>
      </c>
      <c r="E105" s="1">
        <v>104600</v>
      </c>
      <c r="F105">
        <v>10.15</v>
      </c>
      <c r="G105">
        <f t="shared" si="20"/>
        <v>45155.17557153415</v>
      </c>
      <c r="H105">
        <f t="shared" si="16"/>
        <v>14.24521771699774</v>
      </c>
      <c r="I105">
        <f t="shared" si="21"/>
        <v>21742.800057324759</v>
      </c>
      <c r="J105">
        <f t="shared" si="22"/>
        <v>1.6870873365199746</v>
      </c>
      <c r="K105">
        <f t="shared" si="17"/>
        <v>7745.418565126035</v>
      </c>
      <c r="L105">
        <f t="shared" si="18"/>
        <v>3.2787163333618571E-2</v>
      </c>
      <c r="P105" s="5">
        <f t="shared" si="19"/>
        <v>0.13933500000000001</v>
      </c>
    </row>
    <row r="106" spans="1:16" x14ac:dyDescent="0.2">
      <c r="A106">
        <v>50</v>
      </c>
      <c r="B106">
        <v>5.0119999999999996</v>
      </c>
      <c r="C106" s="2">
        <v>11620</v>
      </c>
      <c r="D106">
        <v>80.22</v>
      </c>
      <c r="E106" s="1">
        <v>125900</v>
      </c>
      <c r="F106">
        <v>16.260000000000002</v>
      </c>
      <c r="G106">
        <f t="shared" si="20"/>
        <v>55781.333824506859</v>
      </c>
      <c r="H106">
        <f t="shared" si="16"/>
        <v>14.443488770618744</v>
      </c>
      <c r="I106">
        <f t="shared" si="21"/>
        <v>29865.909158470211</v>
      </c>
      <c r="J106">
        <f t="shared" si="22"/>
        <v>2.4655780808442556</v>
      </c>
      <c r="K106">
        <f t="shared" si="17"/>
        <v>9568.1120297579691</v>
      </c>
      <c r="L106">
        <f t="shared" si="18"/>
        <v>3.1181358646466571E-2</v>
      </c>
      <c r="P106" s="5">
        <f t="shared" si="19"/>
        <v>0.17541999999999999</v>
      </c>
    </row>
    <row r="107" spans="1:16" x14ac:dyDescent="0.2">
      <c r="A107">
        <v>50</v>
      </c>
      <c r="B107">
        <v>6.31</v>
      </c>
      <c r="C107" s="2">
        <v>14320</v>
      </c>
      <c r="D107">
        <v>79.62</v>
      </c>
      <c r="E107" s="1">
        <v>150200</v>
      </c>
      <c r="F107">
        <v>25.43</v>
      </c>
      <c r="G107">
        <f t="shared" si="20"/>
        <v>68205.961439066479</v>
      </c>
      <c r="H107">
        <f t="shared" si="16"/>
        <v>14.160064644774272</v>
      </c>
      <c r="I107">
        <f t="shared" si="21"/>
        <v>39630.393152471763</v>
      </c>
      <c r="J107">
        <f t="shared" si="22"/>
        <v>3.1240051883362794</v>
      </c>
      <c r="K107">
        <f t="shared" si="17"/>
        <v>11699.295004301728</v>
      </c>
      <c r="L107">
        <f t="shared" si="18"/>
        <v>3.3492705998163869E-2</v>
      </c>
      <c r="P107" s="5">
        <f t="shared" si="19"/>
        <v>0.22085000000000002</v>
      </c>
    </row>
    <row r="108" spans="1:16" x14ac:dyDescent="0.2">
      <c r="A108">
        <v>50</v>
      </c>
      <c r="B108">
        <v>7.9429999999999996</v>
      </c>
      <c r="C108" s="2">
        <v>17610</v>
      </c>
      <c r="D108">
        <v>79.13</v>
      </c>
      <c r="E108" s="1">
        <v>180600</v>
      </c>
      <c r="F108">
        <v>39.31</v>
      </c>
      <c r="G108">
        <f t="shared" si="20"/>
        <v>83905.250184458593</v>
      </c>
      <c r="H108">
        <f t="shared" si="16"/>
        <v>14.172488584031251</v>
      </c>
      <c r="I108">
        <f t="shared" si="21"/>
        <v>52054.023205800797</v>
      </c>
      <c r="J108">
        <f t="shared" si="22"/>
        <v>3.8256834693059178</v>
      </c>
      <c r="K108">
        <f t="shared" si="17"/>
        <v>14392.177070836968</v>
      </c>
      <c r="L108">
        <f t="shared" si="18"/>
        <v>3.3389166057846045E-2</v>
      </c>
      <c r="P108" s="5">
        <f t="shared" si="19"/>
        <v>0.278005</v>
      </c>
    </row>
    <row r="109" spans="1:16" x14ac:dyDescent="0.2">
      <c r="A109">
        <v>50</v>
      </c>
      <c r="B109">
        <v>10</v>
      </c>
      <c r="C109" s="2">
        <v>21480</v>
      </c>
      <c r="D109">
        <v>78.94</v>
      </c>
      <c r="E109" s="1">
        <v>214900</v>
      </c>
      <c r="F109">
        <v>63.03</v>
      </c>
      <c r="G109">
        <f t="shared" si="20"/>
        <v>102584.76317466551</v>
      </c>
      <c r="H109">
        <f t="shared" si="16"/>
        <v>14.2568692578315</v>
      </c>
      <c r="I109">
        <f t="shared" si="21"/>
        <v>67740.458673910049</v>
      </c>
      <c r="J109">
        <f t="shared" si="22"/>
        <v>4.6382196871034589</v>
      </c>
      <c r="K109">
        <f t="shared" si="17"/>
        <v>17596.253787860489</v>
      </c>
      <c r="L109">
        <f t="shared" si="18"/>
        <v>3.269137077907993E-2</v>
      </c>
      <c r="P109" s="5">
        <f t="shared" si="19"/>
        <v>0.35000000000000003</v>
      </c>
    </row>
    <row r="110" spans="1:16" x14ac:dyDescent="0.2">
      <c r="A110">
        <v>50</v>
      </c>
      <c r="B110">
        <v>12.59</v>
      </c>
      <c r="C110" s="2">
        <v>26220</v>
      </c>
      <c r="D110">
        <v>78.069999999999993</v>
      </c>
      <c r="E110" s="1">
        <v>257800</v>
      </c>
      <c r="F110">
        <v>100.8</v>
      </c>
      <c r="G110">
        <f t="shared" si="20"/>
        <v>126322.54838568823</v>
      </c>
      <c r="H110">
        <f t="shared" si="16"/>
        <v>14.575548028605361</v>
      </c>
      <c r="I110">
        <f t="shared" si="21"/>
        <v>87885.519412038018</v>
      </c>
      <c r="J110">
        <f t="shared" si="22"/>
        <v>5.5312006491403167</v>
      </c>
      <c r="K110">
        <f t="shared" si="17"/>
        <v>21667.970483484041</v>
      </c>
      <c r="L110">
        <f t="shared" si="18"/>
        <v>3.0140105228295504E-2</v>
      </c>
      <c r="P110" s="5">
        <f t="shared" si="19"/>
        <v>0.44065000000000004</v>
      </c>
    </row>
    <row r="111" spans="1:16" x14ac:dyDescent="0.2">
      <c r="A111">
        <v>50</v>
      </c>
      <c r="B111">
        <v>15.85</v>
      </c>
      <c r="C111" s="2">
        <v>31980</v>
      </c>
      <c r="D111">
        <v>77.27</v>
      </c>
      <c r="E111" s="1">
        <v>307200</v>
      </c>
      <c r="F111">
        <v>162.1</v>
      </c>
      <c r="G111">
        <f t="shared" si="20"/>
        <v>154687.101780066</v>
      </c>
      <c r="H111">
        <f t="shared" si="16"/>
        <v>14.722531033177276</v>
      </c>
      <c r="I111">
        <f t="shared" si="21"/>
        <v>112702.13878857961</v>
      </c>
      <c r="J111">
        <f t="shared" si="22"/>
        <v>6.3713050904261905</v>
      </c>
      <c r="K111">
        <f t="shared" si="17"/>
        <v>26533.311735546857</v>
      </c>
      <c r="L111">
        <f t="shared" si="18"/>
        <v>2.9007354356216614E-2</v>
      </c>
      <c r="P111" s="5">
        <f t="shared" si="19"/>
        <v>0.55475000000000008</v>
      </c>
    </row>
    <row r="112" spans="1:16" x14ac:dyDescent="0.2">
      <c r="A112">
        <v>50</v>
      </c>
      <c r="B112">
        <v>19.95</v>
      </c>
      <c r="C112" s="2">
        <v>39120</v>
      </c>
      <c r="D112">
        <v>76.88</v>
      </c>
      <c r="E112" s="1">
        <v>364900</v>
      </c>
      <c r="F112">
        <v>261.5</v>
      </c>
      <c r="G112">
        <f t="shared" si="20"/>
        <v>188926.05143877451</v>
      </c>
      <c r="H112">
        <f t="shared" si="16"/>
        <v>14.664289371069428</v>
      </c>
      <c r="I112">
        <f t="shared" si="21"/>
        <v>143348.76508137057</v>
      </c>
      <c r="J112">
        <f t="shared" si="22"/>
        <v>7.0986782517974252</v>
      </c>
      <c r="K112">
        <f t="shared" si="17"/>
        <v>32406.281843189478</v>
      </c>
      <c r="L112">
        <f t="shared" si="18"/>
        <v>2.9452930922712294E-2</v>
      </c>
      <c r="P112" s="5">
        <f t="shared" si="19"/>
        <v>0.69825000000000004</v>
      </c>
    </row>
    <row r="113" spans="1:16" x14ac:dyDescent="0.2">
      <c r="A113">
        <v>50</v>
      </c>
      <c r="B113">
        <v>25.12</v>
      </c>
      <c r="C113" s="2">
        <v>47390</v>
      </c>
      <c r="D113">
        <v>76.52</v>
      </c>
      <c r="E113" s="1">
        <v>434000</v>
      </c>
      <c r="F113">
        <v>416.9</v>
      </c>
      <c r="G113">
        <f t="shared" si="20"/>
        <v>230767.89094443887</v>
      </c>
      <c r="H113">
        <f t="shared" si="16"/>
        <v>14.97340355732811</v>
      </c>
      <c r="I113">
        <f t="shared" si="21"/>
        <v>181197.28536923471</v>
      </c>
      <c r="J113">
        <f t="shared" si="22"/>
        <v>7.9723453346269775</v>
      </c>
      <c r="K113">
        <f t="shared" si="17"/>
        <v>39583.367446428761</v>
      </c>
      <c r="L113">
        <f t="shared" si="18"/>
        <v>2.7136514148480274E-2</v>
      </c>
      <c r="P113" s="5">
        <f t="shared" si="19"/>
        <v>0.87920000000000009</v>
      </c>
    </row>
    <row r="114" spans="1:16" x14ac:dyDescent="0.2">
      <c r="A114">
        <v>50</v>
      </c>
      <c r="B114">
        <v>31.62</v>
      </c>
      <c r="C114" s="2">
        <v>57600</v>
      </c>
      <c r="D114">
        <v>76.05</v>
      </c>
      <c r="E114" s="1">
        <v>515400</v>
      </c>
      <c r="F114">
        <v>658.6</v>
      </c>
      <c r="G114">
        <f t="shared" si="20"/>
        <v>281252.82745722553</v>
      </c>
      <c r="H114">
        <f t="shared" si="16"/>
        <v>15.076614110005394</v>
      </c>
      <c r="I114">
        <f t="shared" si="21"/>
        <v>227445.41245722797</v>
      </c>
      <c r="J114">
        <f t="shared" si="22"/>
        <v>8.6948616333809223</v>
      </c>
      <c r="K114">
        <f t="shared" si="17"/>
        <v>48242.994157565976</v>
      </c>
      <c r="L114">
        <f t="shared" si="18"/>
        <v>2.6389358583907355E-2</v>
      </c>
      <c r="P114" s="5">
        <f t="shared" si="19"/>
        <v>1.1067000000000002</v>
      </c>
    </row>
    <row r="115" spans="1:16" x14ac:dyDescent="0.2">
      <c r="A115">
        <v>50</v>
      </c>
      <c r="B115">
        <v>39.81</v>
      </c>
      <c r="C115" s="2">
        <v>69860</v>
      </c>
      <c r="D115">
        <v>75.569999999999993</v>
      </c>
      <c r="E115" s="1">
        <v>612100</v>
      </c>
      <c r="F115">
        <v>1037</v>
      </c>
      <c r="G115">
        <f t="shared" si="20"/>
        <v>342696.22689786664</v>
      </c>
      <c r="H115">
        <f t="shared" si="16"/>
        <v>15.252706285308781</v>
      </c>
      <c r="I115">
        <f t="shared" si="21"/>
        <v>284397.16150499642</v>
      </c>
      <c r="J115">
        <f t="shared" si="22"/>
        <v>9.4307861698246018</v>
      </c>
      <c r="K115">
        <f t="shared" si="17"/>
        <v>58782.314195821076</v>
      </c>
      <c r="L115">
        <f t="shared" si="18"/>
        <v>2.5144379548042807E-2</v>
      </c>
      <c r="P115" s="5">
        <f t="shared" si="19"/>
        <v>1.3933500000000003</v>
      </c>
    </row>
    <row r="116" spans="1:16" x14ac:dyDescent="0.2">
      <c r="A116">
        <v>50</v>
      </c>
      <c r="B116">
        <v>50</v>
      </c>
      <c r="C116" s="2">
        <v>84580</v>
      </c>
      <c r="D116">
        <v>75.099999999999994</v>
      </c>
      <c r="E116" s="1">
        <v>719900</v>
      </c>
      <c r="F116">
        <v>1642</v>
      </c>
      <c r="G116">
        <f t="shared" si="20"/>
        <v>414094.56966809923</v>
      </c>
      <c r="H116">
        <f t="shared" si="16"/>
        <v>15.177976715005045</v>
      </c>
      <c r="I116">
        <f t="shared" si="21"/>
        <v>351943.068646739</v>
      </c>
      <c r="J116">
        <f t="shared" si="22"/>
        <v>9.9923462069908791</v>
      </c>
      <c r="K116">
        <f t="shared" si="17"/>
        <v>71029.194926817741</v>
      </c>
      <c r="L116">
        <f t="shared" si="18"/>
        <v>2.5668165716135893E-2</v>
      </c>
      <c r="P116" s="5">
        <f t="shared" si="19"/>
        <v>1.7500000000000002</v>
      </c>
    </row>
    <row r="117" spans="1:16" x14ac:dyDescent="0.2">
      <c r="A117">
        <v>60</v>
      </c>
      <c r="B117">
        <v>0.01</v>
      </c>
      <c r="C117">
        <v>7.7359999999999998</v>
      </c>
      <c r="D117">
        <v>88.18</v>
      </c>
      <c r="E117">
        <v>80.48</v>
      </c>
      <c r="F117">
        <v>3.2210000000000003E-2</v>
      </c>
      <c r="G117">
        <f t="shared" si="20"/>
        <v>39.519041278700101</v>
      </c>
      <c r="H117">
        <f t="shared" si="16"/>
        <v>16.879437961980667</v>
      </c>
      <c r="K117">
        <f t="shared" si="17"/>
        <v>6.7786585285472025</v>
      </c>
      <c r="L117">
        <f t="shared" si="18"/>
        <v>1.5314429511579363E-2</v>
      </c>
      <c r="P117" s="5">
        <f>B117*$S$5</f>
        <v>8.9999999999999992E-5</v>
      </c>
    </row>
    <row r="118" spans="1:16" x14ac:dyDescent="0.2">
      <c r="A118">
        <v>60</v>
      </c>
      <c r="B118">
        <v>1.259E-2</v>
      </c>
      <c r="C118">
        <v>9.516</v>
      </c>
      <c r="D118">
        <v>89.05</v>
      </c>
      <c r="E118">
        <v>100.4</v>
      </c>
      <c r="F118">
        <v>0.22259999999999999</v>
      </c>
      <c r="G118">
        <f t="shared" si="20"/>
        <v>57.602591993990821</v>
      </c>
      <c r="H118">
        <f t="shared" si="16"/>
        <v>25.535192179112403</v>
      </c>
      <c r="K118">
        <f t="shared" si="17"/>
        <v>9.8805104793102458</v>
      </c>
      <c r="L118">
        <f t="shared" si="18"/>
        <v>1.4672738245122918E-3</v>
      </c>
      <c r="P118" s="5">
        <f t="shared" ref="P118:P154" si="23">B118*$S$5</f>
        <v>1.1331E-4</v>
      </c>
    </row>
    <row r="119" spans="1:16" x14ac:dyDescent="0.2">
      <c r="A119">
        <v>60</v>
      </c>
      <c r="B119">
        <v>1.585E-2</v>
      </c>
      <c r="C119">
        <v>11.8</v>
      </c>
      <c r="D119">
        <v>88.9</v>
      </c>
      <c r="E119">
        <v>125.5</v>
      </c>
      <c r="F119">
        <v>0.14369999999999999</v>
      </c>
      <c r="G119">
        <f t="shared" si="20"/>
        <v>67.805214362038456</v>
      </c>
      <c r="H119">
        <f t="shared" si="16"/>
        <v>22.526458171056294</v>
      </c>
      <c r="K119">
        <f t="shared" si="17"/>
        <v>11.630555290391943</v>
      </c>
      <c r="L119">
        <f t="shared" si="18"/>
        <v>2.0620159159838485E-4</v>
      </c>
      <c r="P119" s="5">
        <f t="shared" si="23"/>
        <v>1.4265E-4</v>
      </c>
    </row>
    <row r="120" spans="1:16" x14ac:dyDescent="0.2">
      <c r="A120">
        <v>60</v>
      </c>
      <c r="B120">
        <v>1.9949999999999999E-2</v>
      </c>
      <c r="C120">
        <v>14.86</v>
      </c>
      <c r="D120">
        <v>89.05</v>
      </c>
      <c r="E120">
        <v>157.4</v>
      </c>
      <c r="F120">
        <v>0.1971</v>
      </c>
      <c r="G120">
        <f t="shared" si="20"/>
        <v>85.734896456115095</v>
      </c>
      <c r="H120">
        <f t="shared" si="16"/>
        <v>22.748211425367295</v>
      </c>
      <c r="K120">
        <f t="shared" si="17"/>
        <v>14.70601432250818</v>
      </c>
      <c r="L120">
        <f t="shared" si="18"/>
        <v>1.0737991044551603E-4</v>
      </c>
      <c r="P120" s="5">
        <f t="shared" si="23"/>
        <v>1.7954999999999997E-4</v>
      </c>
    </row>
    <row r="121" spans="1:16" x14ac:dyDescent="0.2">
      <c r="A121">
        <v>60</v>
      </c>
      <c r="B121">
        <v>2.512E-2</v>
      </c>
      <c r="C121">
        <v>18.649999999999999</v>
      </c>
      <c r="D121">
        <v>89.5</v>
      </c>
      <c r="E121">
        <v>197.3</v>
      </c>
      <c r="F121">
        <v>2.664E-2</v>
      </c>
      <c r="G121">
        <f t="shared" si="20"/>
        <v>87.769963091377917</v>
      </c>
      <c r="H121">
        <f t="shared" si="16"/>
        <v>13.735653379966637</v>
      </c>
      <c r="K121">
        <f t="shared" si="17"/>
        <v>15.055087107599299</v>
      </c>
      <c r="L121">
        <f t="shared" si="18"/>
        <v>3.7155154436382835E-2</v>
      </c>
      <c r="P121" s="5">
        <f t="shared" si="23"/>
        <v>2.2607999999999998E-4</v>
      </c>
    </row>
    <row r="122" spans="1:16" x14ac:dyDescent="0.2">
      <c r="A122">
        <v>60</v>
      </c>
      <c r="B122">
        <v>3.1620000000000002E-2</v>
      </c>
      <c r="C122">
        <v>23.44</v>
      </c>
      <c r="D122">
        <v>89.52</v>
      </c>
      <c r="E122">
        <v>248.2</v>
      </c>
      <c r="F122">
        <v>0.24160000000000001</v>
      </c>
      <c r="G122">
        <f t="shared" si="20"/>
        <v>132.13273588923624</v>
      </c>
      <c r="H122">
        <f t="shared" si="16"/>
        <v>21.502345024198128</v>
      </c>
      <c r="K122">
        <f t="shared" si="17"/>
        <v>22.664585679577197</v>
      </c>
      <c r="L122">
        <f t="shared" si="18"/>
        <v>1.094340368548191E-3</v>
      </c>
      <c r="P122" s="5">
        <f t="shared" si="23"/>
        <v>2.8457999999999999E-4</v>
      </c>
    </row>
    <row r="123" spans="1:16" x14ac:dyDescent="0.2">
      <c r="A123">
        <v>60</v>
      </c>
      <c r="B123">
        <v>3.9809999999999998E-2</v>
      </c>
      <c r="C123">
        <v>29.47</v>
      </c>
      <c r="D123">
        <v>88.99</v>
      </c>
      <c r="E123">
        <v>312.10000000000002</v>
      </c>
      <c r="F123">
        <v>0.1588</v>
      </c>
      <c r="G123">
        <f t="shared" si="20"/>
        <v>156.63536916340846</v>
      </c>
      <c r="H123">
        <f t="shared" si="16"/>
        <v>18.619904150414772</v>
      </c>
      <c r="K123">
        <f t="shared" si="17"/>
        <v>26.867495938570585</v>
      </c>
      <c r="L123">
        <f t="shared" si="18"/>
        <v>7.7987062119116227E-3</v>
      </c>
      <c r="P123" s="5">
        <f t="shared" si="23"/>
        <v>3.5828999999999993E-4</v>
      </c>
    </row>
    <row r="124" spans="1:16" x14ac:dyDescent="0.2">
      <c r="A124">
        <v>60</v>
      </c>
      <c r="B124">
        <v>5.0119999999999998E-2</v>
      </c>
      <c r="C124">
        <v>36.950000000000003</v>
      </c>
      <c r="D124">
        <v>88.72</v>
      </c>
      <c r="E124">
        <v>392.4</v>
      </c>
      <c r="F124">
        <v>0.1191</v>
      </c>
      <c r="G124">
        <f t="shared" si="20"/>
        <v>187.90028191303142</v>
      </c>
      <c r="H124">
        <f t="shared" si="16"/>
        <v>16.689332664097261</v>
      </c>
      <c r="K124">
        <f t="shared" si="17"/>
        <v>32.230332702749472</v>
      </c>
      <c r="L124">
        <f t="shared" si="18"/>
        <v>1.6315255701015802E-2</v>
      </c>
      <c r="P124" s="5">
        <f t="shared" si="23"/>
        <v>4.5107999999999997E-4</v>
      </c>
    </row>
    <row r="125" spans="1:16" x14ac:dyDescent="0.2">
      <c r="A125">
        <v>60</v>
      </c>
      <c r="B125">
        <v>6.3100000000000003E-2</v>
      </c>
      <c r="C125">
        <v>46.48</v>
      </c>
      <c r="D125">
        <v>88.57</v>
      </c>
      <c r="E125">
        <v>488.2</v>
      </c>
      <c r="F125">
        <v>0.57799999999999996</v>
      </c>
      <c r="G125">
        <f t="shared" si="20"/>
        <v>264.56773040870462</v>
      </c>
      <c r="H125">
        <f t="shared" si="16"/>
        <v>22.015584847451567</v>
      </c>
      <c r="K125">
        <f t="shared" si="17"/>
        <v>45.381017456006788</v>
      </c>
      <c r="L125">
        <f t="shared" si="18"/>
        <v>5.5904832385932914E-4</v>
      </c>
      <c r="P125" s="5">
        <f t="shared" si="23"/>
        <v>5.6789999999999998E-4</v>
      </c>
    </row>
    <row r="126" spans="1:16" x14ac:dyDescent="0.2">
      <c r="A126">
        <v>60</v>
      </c>
      <c r="B126">
        <v>7.9430000000000001E-2</v>
      </c>
      <c r="C126">
        <v>57.99</v>
      </c>
      <c r="D126">
        <v>88.42</v>
      </c>
      <c r="E126">
        <v>608</v>
      </c>
      <c r="F126">
        <v>0.11600000000000001</v>
      </c>
      <c r="G126">
        <f t="shared" si="20"/>
        <v>279.10792111809366</v>
      </c>
      <c r="H126">
        <f t="shared" si="16"/>
        <v>14.539238734421978</v>
      </c>
      <c r="K126">
        <f t="shared" si="17"/>
        <v>47.87508068653424</v>
      </c>
      <c r="L126">
        <f t="shared" si="18"/>
        <v>3.0424162218692076E-2</v>
      </c>
      <c r="P126" s="5">
        <f t="shared" si="23"/>
        <v>7.1486999999999994E-4</v>
      </c>
    </row>
    <row r="127" spans="1:16" x14ac:dyDescent="0.2">
      <c r="A127">
        <v>60</v>
      </c>
      <c r="B127">
        <v>0.1</v>
      </c>
      <c r="C127">
        <v>73.3</v>
      </c>
      <c r="D127">
        <v>89.12</v>
      </c>
      <c r="E127">
        <v>771.6</v>
      </c>
      <c r="F127">
        <v>0.3533</v>
      </c>
      <c r="G127">
        <f t="shared" si="20"/>
        <v>383.55192442303104</v>
      </c>
      <c r="H127">
        <f t="shared" si="16"/>
        <v>17.915173511498313</v>
      </c>
      <c r="K127">
        <f t="shared" si="17"/>
        <v>65.790247928716738</v>
      </c>
      <c r="L127">
        <f t="shared" si="18"/>
        <v>1.0496469529832773E-2</v>
      </c>
      <c r="P127" s="5">
        <f t="shared" si="23"/>
        <v>8.9999999999999998E-4</v>
      </c>
    </row>
    <row r="128" spans="1:16" x14ac:dyDescent="0.2">
      <c r="A128">
        <v>60</v>
      </c>
      <c r="B128">
        <v>0.12590000000000001</v>
      </c>
      <c r="C128">
        <v>93.67</v>
      </c>
      <c r="D128">
        <v>88.22</v>
      </c>
      <c r="E128">
        <v>956.8</v>
      </c>
      <c r="F128">
        <v>0.34210000000000002</v>
      </c>
      <c r="G128">
        <f t="shared" si="20"/>
        <v>465.03720924588242</v>
      </c>
      <c r="H128">
        <f t="shared" si="16"/>
        <v>15.718317883630366</v>
      </c>
      <c r="K128">
        <f t="shared" si="17"/>
        <v>79.767330951052841</v>
      </c>
      <c r="L128">
        <f t="shared" si="18"/>
        <v>2.2029027682305222E-2</v>
      </c>
      <c r="P128" s="5">
        <f t="shared" si="23"/>
        <v>1.1330999999999999E-3</v>
      </c>
    </row>
    <row r="129" spans="1:16" x14ac:dyDescent="0.2">
      <c r="A129">
        <v>60</v>
      </c>
      <c r="B129">
        <v>0.1585</v>
      </c>
      <c r="C129">
        <v>115.5</v>
      </c>
      <c r="D129">
        <v>88.91</v>
      </c>
      <c r="E129">
        <v>1198</v>
      </c>
      <c r="F129">
        <v>0.49409999999999998</v>
      </c>
      <c r="G129">
        <f t="shared" si="20"/>
        <v>589.87785731377187</v>
      </c>
      <c r="H129">
        <f t="shared" si="16"/>
        <v>16.868825659909319</v>
      </c>
      <c r="K129">
        <f t="shared" si="17"/>
        <v>101.18111267128072</v>
      </c>
      <c r="L129">
        <f t="shared" si="18"/>
        <v>1.5369317241622734E-2</v>
      </c>
      <c r="P129" s="5">
        <f t="shared" si="23"/>
        <v>1.4264999999999998E-3</v>
      </c>
    </row>
    <row r="130" spans="1:16" x14ac:dyDescent="0.2">
      <c r="A130">
        <v>60</v>
      </c>
      <c r="B130">
        <v>0.19950000000000001</v>
      </c>
      <c r="C130">
        <v>147</v>
      </c>
      <c r="D130">
        <v>88.89</v>
      </c>
      <c r="E130">
        <v>1465</v>
      </c>
      <c r="F130">
        <v>0.41949999999999998</v>
      </c>
      <c r="G130">
        <f t="shared" si="20"/>
        <v>697.80987363265638</v>
      </c>
      <c r="H130">
        <f t="shared" si="16"/>
        <v>14.040053537471559</v>
      </c>
      <c r="K130">
        <f t="shared" si="17"/>
        <v>119.69457502386153</v>
      </c>
      <c r="L130">
        <f t="shared" si="18"/>
        <v>3.4503504703018488E-2</v>
      </c>
      <c r="P130" s="5">
        <f t="shared" si="23"/>
        <v>1.7955E-3</v>
      </c>
    </row>
    <row r="131" spans="1:16" x14ac:dyDescent="0.2">
      <c r="A131">
        <v>60</v>
      </c>
      <c r="B131">
        <v>0.25119999999999998</v>
      </c>
      <c r="C131">
        <v>180.3</v>
      </c>
      <c r="D131">
        <v>88.91</v>
      </c>
      <c r="E131">
        <v>1825</v>
      </c>
      <c r="F131">
        <v>0.48270000000000002</v>
      </c>
      <c r="G131">
        <f t="shared" ref="G131:G154" si="24">10^(($N$2/($N$2+$O$2))*LOG(E131)+($O$2/($N$2+$O$2))*LOG(F131))</f>
        <v>863.03382413808038</v>
      </c>
      <c r="H131">
        <f t="shared" si="16"/>
        <v>14.33875304953958</v>
      </c>
      <c r="K131">
        <f t="shared" si="17"/>
        <v>148.03526105709042</v>
      </c>
      <c r="L131">
        <f t="shared" si="18"/>
        <v>3.2023209578111368E-2</v>
      </c>
      <c r="P131" s="5">
        <f t="shared" si="23"/>
        <v>2.2607999999999994E-3</v>
      </c>
    </row>
    <row r="132" spans="1:16" x14ac:dyDescent="0.2">
      <c r="A132">
        <v>60</v>
      </c>
      <c r="B132">
        <v>0.31619999999999998</v>
      </c>
      <c r="C132">
        <v>228.5</v>
      </c>
      <c r="D132">
        <v>88.28</v>
      </c>
      <c r="E132">
        <v>2279</v>
      </c>
      <c r="F132">
        <v>0.52490000000000003</v>
      </c>
      <c r="G132">
        <f t="shared" si="24"/>
        <v>1064.258816858417</v>
      </c>
      <c r="H132">
        <f t="shared" ref="H132:H154" si="25">(G132-C132)^2/C132^2</f>
        <v>13.377948660641538</v>
      </c>
      <c r="K132">
        <f t="shared" ref="K132:K154" si="26">10^(($N$2/($N$2+$O$2))*LOG(E132)+($O$2/($N$2+$O$2))*LOG(F132)+($N$2/(($N$2+$O$2)^2)*$O$2*(-$M$2)))</f>
        <v>182.5511670336796</v>
      </c>
      <c r="L132">
        <f t="shared" ref="L132:L154" si="27">(K132-C132)^2/C132^2</f>
        <v>4.0436779701445776E-2</v>
      </c>
      <c r="P132" s="5">
        <f t="shared" si="23"/>
        <v>2.8457999999999995E-3</v>
      </c>
    </row>
    <row r="133" spans="1:16" x14ac:dyDescent="0.2">
      <c r="A133">
        <v>60</v>
      </c>
      <c r="B133">
        <v>0.39810000000000001</v>
      </c>
      <c r="C133">
        <v>282.2</v>
      </c>
      <c r="D133">
        <v>88.44</v>
      </c>
      <c r="E133">
        <v>2801</v>
      </c>
      <c r="F133">
        <v>0.77669999999999995</v>
      </c>
      <c r="G133">
        <f t="shared" si="24"/>
        <v>1330.2829834501383</v>
      </c>
      <c r="H133">
        <f t="shared" si="25"/>
        <v>13.793590255436339</v>
      </c>
      <c r="K133">
        <f t="shared" si="26"/>
        <v>228.18200541736692</v>
      </c>
      <c r="L133">
        <f t="shared" si="27"/>
        <v>3.6640626859747012E-2</v>
      </c>
      <c r="P133" s="5">
        <f t="shared" si="23"/>
        <v>3.5829E-3</v>
      </c>
    </row>
    <row r="134" spans="1:16" x14ac:dyDescent="0.2">
      <c r="A134">
        <v>60</v>
      </c>
      <c r="B134">
        <v>0.50119999999999998</v>
      </c>
      <c r="C134">
        <v>353.6</v>
      </c>
      <c r="D134">
        <v>88.22</v>
      </c>
      <c r="E134">
        <v>3508</v>
      </c>
      <c r="F134">
        <v>1.0169999999999999</v>
      </c>
      <c r="G134">
        <f t="shared" si="24"/>
        <v>1672.8114089498358</v>
      </c>
      <c r="H134">
        <f t="shared" si="25"/>
        <v>13.918879801801149</v>
      </c>
      <c r="K134">
        <f t="shared" si="26"/>
        <v>286.93553682033678</v>
      </c>
      <c r="L134">
        <f t="shared" si="27"/>
        <v>3.5543833010373227E-2</v>
      </c>
      <c r="P134" s="5">
        <f t="shared" si="23"/>
        <v>4.5107999999999997E-3</v>
      </c>
    </row>
    <row r="135" spans="1:16" x14ac:dyDescent="0.2">
      <c r="A135">
        <v>60</v>
      </c>
      <c r="B135">
        <v>0.63100000000000001</v>
      </c>
      <c r="C135">
        <v>455.5</v>
      </c>
      <c r="D135">
        <v>86.78</v>
      </c>
      <c r="E135">
        <v>4286</v>
      </c>
      <c r="F135">
        <v>0.42920000000000003</v>
      </c>
      <c r="G135">
        <f t="shared" si="24"/>
        <v>1855.543049213099</v>
      </c>
      <c r="H135">
        <f t="shared" si="25"/>
        <v>9.4472632438504967</v>
      </c>
      <c r="K135">
        <f t="shared" si="26"/>
        <v>318.2792979953731</v>
      </c>
      <c r="L135">
        <f t="shared" si="27"/>
        <v>9.0753317767077193E-2</v>
      </c>
      <c r="P135" s="5">
        <f t="shared" si="23"/>
        <v>5.679E-3</v>
      </c>
    </row>
    <row r="136" spans="1:16" x14ac:dyDescent="0.2">
      <c r="A136">
        <v>60</v>
      </c>
      <c r="B136">
        <v>0.79430000000000001</v>
      </c>
      <c r="C136">
        <v>563.4</v>
      </c>
      <c r="D136">
        <v>87.89</v>
      </c>
      <c r="E136">
        <v>5304</v>
      </c>
      <c r="F136">
        <v>0.4904</v>
      </c>
      <c r="G136">
        <f t="shared" si="24"/>
        <v>2279.6670371264149</v>
      </c>
      <c r="H136">
        <f t="shared" si="25"/>
        <v>9.2797448989176416</v>
      </c>
      <c r="K136">
        <f t="shared" si="26"/>
        <v>391.02882821688723</v>
      </c>
      <c r="L136">
        <f t="shared" si="27"/>
        <v>9.3604253190582715E-2</v>
      </c>
      <c r="P136" s="5">
        <f t="shared" si="23"/>
        <v>7.1486999999999992E-3</v>
      </c>
    </row>
    <row r="137" spans="1:16" x14ac:dyDescent="0.2">
      <c r="A137">
        <v>60</v>
      </c>
      <c r="B137">
        <v>1</v>
      </c>
      <c r="C137">
        <v>702</v>
      </c>
      <c r="D137">
        <v>87.09</v>
      </c>
      <c r="E137">
        <v>6627</v>
      </c>
      <c r="F137">
        <v>0.45269999999999999</v>
      </c>
      <c r="G137">
        <f t="shared" si="24"/>
        <v>2770.987480864223</v>
      </c>
      <c r="H137">
        <f t="shared" si="25"/>
        <v>8.686433543503874</v>
      </c>
      <c r="K137">
        <f t="shared" si="26"/>
        <v>475.30449403340469</v>
      </c>
      <c r="L137">
        <f t="shared" si="27"/>
        <v>0.10428253915441159</v>
      </c>
      <c r="P137" s="5">
        <f t="shared" si="23"/>
        <v>8.9999999999999993E-3</v>
      </c>
    </row>
    <row r="138" spans="1:16" x14ac:dyDescent="0.2">
      <c r="A138">
        <v>60</v>
      </c>
      <c r="B138">
        <v>1.2589999999999999</v>
      </c>
      <c r="C138">
        <v>881.8</v>
      </c>
      <c r="D138">
        <v>85.78</v>
      </c>
      <c r="E138">
        <v>8076</v>
      </c>
      <c r="F138">
        <v>1.4339999999999999</v>
      </c>
      <c r="G138">
        <f t="shared" si="24"/>
        <v>3683.2261617625677</v>
      </c>
      <c r="H138">
        <f t="shared" si="25"/>
        <v>10.092951148511814</v>
      </c>
      <c r="K138">
        <f t="shared" si="26"/>
        <v>631.77981110227097</v>
      </c>
      <c r="L138">
        <f t="shared" si="27"/>
        <v>8.0391469798260659E-2</v>
      </c>
      <c r="P138" s="5">
        <f t="shared" si="23"/>
        <v>1.1330999999999999E-2</v>
      </c>
    </row>
    <row r="139" spans="1:16" x14ac:dyDescent="0.2">
      <c r="A139">
        <v>60</v>
      </c>
      <c r="B139">
        <v>1.585</v>
      </c>
      <c r="C139">
        <v>1091</v>
      </c>
      <c r="D139">
        <v>86.03</v>
      </c>
      <c r="E139">
        <v>9910</v>
      </c>
      <c r="F139">
        <v>2.0289999999999999</v>
      </c>
      <c r="G139">
        <f t="shared" si="24"/>
        <v>4578.5605598280754</v>
      </c>
      <c r="H139">
        <f t="shared" si="25"/>
        <v>10.218661524857003</v>
      </c>
      <c r="K139">
        <f t="shared" si="26"/>
        <v>785.35555476838931</v>
      </c>
      <c r="L139">
        <f t="shared" si="27"/>
        <v>7.8484430904079847E-2</v>
      </c>
      <c r="P139" s="5">
        <f t="shared" si="23"/>
        <v>1.4264999999999998E-2</v>
      </c>
    </row>
    <row r="140" spans="1:16" x14ac:dyDescent="0.2">
      <c r="A140">
        <v>60</v>
      </c>
      <c r="B140">
        <v>1.9950000000000001</v>
      </c>
      <c r="C140">
        <v>1378</v>
      </c>
      <c r="D140">
        <v>86.1</v>
      </c>
      <c r="E140">
        <v>12260</v>
      </c>
      <c r="F140">
        <v>0.79339999999999999</v>
      </c>
      <c r="G140">
        <f t="shared" si="24"/>
        <v>5101.20110710889</v>
      </c>
      <c r="H140">
        <f t="shared" si="25"/>
        <v>7.3001965807162863</v>
      </c>
      <c r="K140">
        <f t="shared" si="26"/>
        <v>875.00352416635042</v>
      </c>
      <c r="L140">
        <f t="shared" si="27"/>
        <v>0.1332390260284837</v>
      </c>
      <c r="P140" s="5">
        <f t="shared" si="23"/>
        <v>1.7954999999999999E-2</v>
      </c>
    </row>
    <row r="141" spans="1:16" x14ac:dyDescent="0.2">
      <c r="A141">
        <v>60</v>
      </c>
      <c r="B141">
        <v>2.512</v>
      </c>
      <c r="C141">
        <v>1707</v>
      </c>
      <c r="D141">
        <v>85.42</v>
      </c>
      <c r="E141">
        <v>14930</v>
      </c>
      <c r="F141">
        <v>3.6789999999999998</v>
      </c>
      <c r="G141">
        <f t="shared" si="24"/>
        <v>7015.0344141137884</v>
      </c>
      <c r="H141">
        <f t="shared" si="25"/>
        <v>9.6694198434497842</v>
      </c>
      <c r="I141">
        <f t="shared" ref="I141:I154" si="28">10^(10^(($N$2/($N$2+$O$2))*LOG(LOG(E141))+($O$2/($N$2+$O$2))*LOG(LOG(F141))))</f>
        <v>3024.1290919126595</v>
      </c>
      <c r="J141">
        <f t="shared" ref="J141:J154" si="29">(I141-C141)^2/C141^2</f>
        <v>0.59537369464329382</v>
      </c>
      <c r="K141">
        <f t="shared" si="26"/>
        <v>1203.2812872136731</v>
      </c>
      <c r="L141">
        <f t="shared" si="27"/>
        <v>8.7078136722635285E-2</v>
      </c>
      <c r="P141" s="5">
        <f t="shared" si="23"/>
        <v>2.2608E-2</v>
      </c>
    </row>
    <row r="142" spans="1:16" x14ac:dyDescent="0.2">
      <c r="A142">
        <v>60</v>
      </c>
      <c r="B142">
        <v>3.1619999999999999</v>
      </c>
      <c r="C142">
        <v>2117</v>
      </c>
      <c r="D142">
        <v>84.8</v>
      </c>
      <c r="E142">
        <v>18040</v>
      </c>
      <c r="F142">
        <v>6.843</v>
      </c>
      <c r="G142">
        <f t="shared" si="24"/>
        <v>8815.3070277778279</v>
      </c>
      <c r="H142">
        <f t="shared" si="25"/>
        <v>10.01125179332565</v>
      </c>
      <c r="I142">
        <f t="shared" si="28"/>
        <v>4683.5243257674811</v>
      </c>
      <c r="J142">
        <f t="shared" si="29"/>
        <v>1.4697689006881609</v>
      </c>
      <c r="K142">
        <f t="shared" si="26"/>
        <v>1512.0801070094617</v>
      </c>
      <c r="L142">
        <f t="shared" si="27"/>
        <v>8.1649591690919274E-2</v>
      </c>
      <c r="M142" s="1"/>
      <c r="P142" s="5">
        <f t="shared" si="23"/>
        <v>2.8457999999999997E-2</v>
      </c>
    </row>
    <row r="143" spans="1:16" x14ac:dyDescent="0.2">
      <c r="A143">
        <v>60</v>
      </c>
      <c r="B143">
        <v>3.9809999999999999</v>
      </c>
      <c r="C143">
        <v>2651</v>
      </c>
      <c r="D143">
        <v>84.29</v>
      </c>
      <c r="E143">
        <v>22180</v>
      </c>
      <c r="F143">
        <v>10.75</v>
      </c>
      <c r="G143">
        <f t="shared" si="24"/>
        <v>11082.520281805568</v>
      </c>
      <c r="H143">
        <f t="shared" si="25"/>
        <v>10.115615718558145</v>
      </c>
      <c r="I143">
        <f t="shared" si="28"/>
        <v>6505.5355614701839</v>
      </c>
      <c r="J143">
        <f t="shared" si="29"/>
        <v>2.1140957740035988</v>
      </c>
      <c r="K143">
        <f t="shared" si="26"/>
        <v>1900.9727512430629</v>
      </c>
      <c r="L143">
        <f t="shared" si="27"/>
        <v>8.0045077240789866E-2</v>
      </c>
      <c r="M143" s="1"/>
      <c r="P143" s="5">
        <f t="shared" si="23"/>
        <v>3.5828999999999993E-2</v>
      </c>
    </row>
    <row r="144" spans="1:16" x14ac:dyDescent="0.2">
      <c r="A144">
        <v>60</v>
      </c>
      <c r="B144">
        <v>5.0119999999999996</v>
      </c>
      <c r="C144">
        <v>3251</v>
      </c>
      <c r="D144">
        <v>83.93</v>
      </c>
      <c r="E144">
        <v>26980</v>
      </c>
      <c r="F144">
        <v>16.96</v>
      </c>
      <c r="G144">
        <f t="shared" si="24"/>
        <v>13803.395650999897</v>
      </c>
      <c r="H144">
        <f t="shared" si="25"/>
        <v>10.535816391278754</v>
      </c>
      <c r="I144">
        <f t="shared" si="28"/>
        <v>8781.1231804055351</v>
      </c>
      <c r="J144">
        <f t="shared" si="29"/>
        <v>2.8935811805163643</v>
      </c>
      <c r="K144">
        <f t="shared" si="26"/>
        <v>2367.6815688085317</v>
      </c>
      <c r="L144">
        <f t="shared" si="27"/>
        <v>7.3824522382253233E-2</v>
      </c>
      <c r="M144" s="1"/>
      <c r="P144" s="5">
        <f t="shared" si="23"/>
        <v>4.5107999999999995E-2</v>
      </c>
    </row>
    <row r="145" spans="1:16" x14ac:dyDescent="0.2">
      <c r="A145">
        <v>60</v>
      </c>
      <c r="B145">
        <v>6.31</v>
      </c>
      <c r="C145">
        <v>4027</v>
      </c>
      <c r="D145">
        <v>83.49</v>
      </c>
      <c r="E145">
        <v>33090</v>
      </c>
      <c r="F145">
        <v>26.76</v>
      </c>
      <c r="G145">
        <f t="shared" si="24"/>
        <v>17321.548227054838</v>
      </c>
      <c r="H145">
        <f t="shared" si="25"/>
        <v>10.89893113225774</v>
      </c>
      <c r="I145">
        <f t="shared" si="28"/>
        <v>11751.888590985638</v>
      </c>
      <c r="J145">
        <f t="shared" si="29"/>
        <v>3.6797743702284276</v>
      </c>
      <c r="K145">
        <f t="shared" si="26"/>
        <v>2971.1464857891688</v>
      </c>
      <c r="L145">
        <f t="shared" si="27"/>
        <v>6.8745469167756465E-2</v>
      </c>
      <c r="P145" s="5">
        <f t="shared" si="23"/>
        <v>5.6789999999999993E-2</v>
      </c>
    </row>
    <row r="146" spans="1:16" x14ac:dyDescent="0.2">
      <c r="A146">
        <v>60</v>
      </c>
      <c r="B146">
        <v>7.9429999999999996</v>
      </c>
      <c r="C146">
        <v>4958</v>
      </c>
      <c r="D146">
        <v>82.97</v>
      </c>
      <c r="E146">
        <v>39870</v>
      </c>
      <c r="F146">
        <v>43.13</v>
      </c>
      <c r="G146">
        <f t="shared" si="24"/>
        <v>21429.990729130594</v>
      </c>
      <c r="H146">
        <f t="shared" si="25"/>
        <v>11.037713915916051</v>
      </c>
      <c r="I146">
        <f t="shared" si="28"/>
        <v>15403.75867797548</v>
      </c>
      <c r="J146">
        <f t="shared" si="29"/>
        <v>4.4388138442180169</v>
      </c>
      <c r="K146">
        <f t="shared" si="26"/>
        <v>3675.8631971419854</v>
      </c>
      <c r="L146">
        <f t="shared" si="27"/>
        <v>6.6873751665786532E-2</v>
      </c>
      <c r="P146" s="5">
        <f t="shared" si="23"/>
        <v>7.1486999999999995E-2</v>
      </c>
    </row>
    <row r="147" spans="1:16" x14ac:dyDescent="0.2">
      <c r="A147">
        <v>60</v>
      </c>
      <c r="B147">
        <v>10</v>
      </c>
      <c r="C147">
        <v>6167</v>
      </c>
      <c r="D147">
        <v>82.62</v>
      </c>
      <c r="E147">
        <v>48260</v>
      </c>
      <c r="F147">
        <v>68.349999999999994</v>
      </c>
      <c r="G147">
        <f t="shared" si="24"/>
        <v>26582.820770987422</v>
      </c>
      <c r="H147">
        <f t="shared" si="25"/>
        <v>10.959375111582847</v>
      </c>
      <c r="I147">
        <f t="shared" si="28"/>
        <v>20002.620823864905</v>
      </c>
      <c r="J147">
        <f t="shared" si="29"/>
        <v>5.033260472067643</v>
      </c>
      <c r="K147">
        <f t="shared" si="26"/>
        <v>4559.7225768029284</v>
      </c>
      <c r="L147">
        <f t="shared" si="27"/>
        <v>6.7925648266354013E-2</v>
      </c>
      <c r="P147" s="5">
        <f t="shared" si="23"/>
        <v>0.09</v>
      </c>
    </row>
    <row r="148" spans="1:16" x14ac:dyDescent="0.2">
      <c r="A148">
        <v>60</v>
      </c>
      <c r="B148">
        <v>12.59</v>
      </c>
      <c r="C148">
        <v>7612</v>
      </c>
      <c r="D148">
        <v>82.19</v>
      </c>
      <c r="E148">
        <v>58510</v>
      </c>
      <c r="F148">
        <v>108.1</v>
      </c>
      <c r="G148">
        <f t="shared" si="24"/>
        <v>33017.089626153102</v>
      </c>
      <c r="H148">
        <f t="shared" si="25"/>
        <v>11.138940998394409</v>
      </c>
      <c r="I148">
        <f t="shared" si="28"/>
        <v>25821.741535165442</v>
      </c>
      <c r="J148">
        <f t="shared" si="29"/>
        <v>5.7228189148465676</v>
      </c>
      <c r="K148">
        <f t="shared" si="26"/>
        <v>5663.385774056208</v>
      </c>
      <c r="L148">
        <f t="shared" si="27"/>
        <v>6.5532114046468581E-2</v>
      </c>
      <c r="P148" s="5">
        <f t="shared" si="23"/>
        <v>0.11330999999999999</v>
      </c>
    </row>
    <row r="149" spans="1:16" x14ac:dyDescent="0.2">
      <c r="A149">
        <v>60</v>
      </c>
      <c r="B149">
        <v>15.85</v>
      </c>
      <c r="C149">
        <v>9389</v>
      </c>
      <c r="D149">
        <v>81.69</v>
      </c>
      <c r="E149">
        <v>70760</v>
      </c>
      <c r="F149">
        <v>175</v>
      </c>
      <c r="G149">
        <f t="shared" si="24"/>
        <v>41002.522151982477</v>
      </c>
      <c r="H149">
        <f t="shared" si="25"/>
        <v>11.337233487254403</v>
      </c>
      <c r="I149">
        <f t="shared" si="28"/>
        <v>33224.502776927708</v>
      </c>
      <c r="J149">
        <f t="shared" si="29"/>
        <v>6.4448075941339571</v>
      </c>
      <c r="K149">
        <f t="shared" si="26"/>
        <v>7033.1184027808504</v>
      </c>
      <c r="L149">
        <f t="shared" si="27"/>
        <v>6.2960510587183119E-2</v>
      </c>
      <c r="P149" s="5">
        <f t="shared" si="23"/>
        <v>0.14265</v>
      </c>
    </row>
    <row r="150" spans="1:16" x14ac:dyDescent="0.2">
      <c r="A150">
        <v>60</v>
      </c>
      <c r="B150">
        <v>19.95</v>
      </c>
      <c r="C150">
        <v>11530</v>
      </c>
      <c r="D150">
        <v>81.25</v>
      </c>
      <c r="E150">
        <v>85590</v>
      </c>
      <c r="F150">
        <v>290.89999999999998</v>
      </c>
      <c r="G150">
        <f t="shared" si="24"/>
        <v>51050.221997147528</v>
      </c>
      <c r="H150">
        <f t="shared" si="25"/>
        <v>11.74843819098429</v>
      </c>
      <c r="I150">
        <f t="shared" si="28"/>
        <v>42734.926740718685</v>
      </c>
      <c r="J150">
        <f t="shared" si="29"/>
        <v>7.3246642146519241</v>
      </c>
      <c r="K150">
        <f t="shared" si="26"/>
        <v>8756.5895205991928</v>
      </c>
      <c r="L150">
        <f t="shared" si="27"/>
        <v>5.7858835672469605E-2</v>
      </c>
      <c r="P150" s="5">
        <f t="shared" si="23"/>
        <v>0.17954999999999999</v>
      </c>
    </row>
    <row r="151" spans="1:16" x14ac:dyDescent="0.2">
      <c r="A151">
        <v>60</v>
      </c>
      <c r="B151">
        <v>25.12</v>
      </c>
      <c r="C151">
        <v>14210</v>
      </c>
      <c r="D151">
        <v>80.94</v>
      </c>
      <c r="E151" s="1">
        <v>103300</v>
      </c>
      <c r="F151">
        <v>451.1</v>
      </c>
      <c r="G151">
        <f t="shared" si="24"/>
        <v>63033.373272004217</v>
      </c>
      <c r="H151">
        <f t="shared" si="25"/>
        <v>11.805038515251304</v>
      </c>
      <c r="I151">
        <f t="shared" si="28"/>
        <v>53998.293844304499</v>
      </c>
      <c r="J151">
        <f t="shared" si="29"/>
        <v>7.8401158011387411</v>
      </c>
      <c r="K151">
        <f t="shared" si="26"/>
        <v>10812.046534733787</v>
      </c>
      <c r="L151">
        <f t="shared" si="27"/>
        <v>5.7180335344392604E-2</v>
      </c>
      <c r="P151" s="5">
        <f t="shared" si="23"/>
        <v>0.22608</v>
      </c>
    </row>
    <row r="152" spans="1:16" x14ac:dyDescent="0.2">
      <c r="A152">
        <v>60</v>
      </c>
      <c r="B152">
        <v>31.62</v>
      </c>
      <c r="C152">
        <v>17470</v>
      </c>
      <c r="D152">
        <v>80.599999999999994</v>
      </c>
      <c r="E152" s="1">
        <v>124400</v>
      </c>
      <c r="F152">
        <v>707.6</v>
      </c>
      <c r="G152">
        <f t="shared" si="24"/>
        <v>77754.675210607005</v>
      </c>
      <c r="H152">
        <f t="shared" si="25"/>
        <v>11.907704286744814</v>
      </c>
      <c r="I152">
        <f t="shared" si="28"/>
        <v>68032.00246948695</v>
      </c>
      <c r="J152">
        <f t="shared" si="29"/>
        <v>8.376502473368868</v>
      </c>
      <c r="K152">
        <f t="shared" si="26"/>
        <v>13337.175579076604</v>
      </c>
      <c r="L152">
        <f t="shared" si="27"/>
        <v>5.5963916535569869E-2</v>
      </c>
      <c r="P152" s="5">
        <f t="shared" si="23"/>
        <v>0.28458</v>
      </c>
    </row>
    <row r="153" spans="1:16" x14ac:dyDescent="0.2">
      <c r="A153">
        <v>60</v>
      </c>
      <c r="B153">
        <v>39.81</v>
      </c>
      <c r="C153">
        <v>21440</v>
      </c>
      <c r="D153">
        <v>80.28</v>
      </c>
      <c r="E153" s="1">
        <v>149800</v>
      </c>
      <c r="F153">
        <v>1132</v>
      </c>
      <c r="G153">
        <f t="shared" si="24"/>
        <v>96080.032624608808</v>
      </c>
      <c r="H153">
        <f t="shared" si="25"/>
        <v>12.119761653057012</v>
      </c>
      <c r="I153">
        <f t="shared" si="28"/>
        <v>85735.980421826258</v>
      </c>
      <c r="J153">
        <f t="shared" si="29"/>
        <v>8.9932793582312875</v>
      </c>
      <c r="K153">
        <f t="shared" si="26"/>
        <v>16480.504372076743</v>
      </c>
      <c r="L153">
        <f t="shared" si="27"/>
        <v>5.3508830795133557E-2</v>
      </c>
      <c r="P153" s="5">
        <f t="shared" si="23"/>
        <v>0.35829</v>
      </c>
    </row>
    <row r="154" spans="1:16" x14ac:dyDescent="0.2">
      <c r="A154">
        <v>60</v>
      </c>
      <c r="B154">
        <v>50</v>
      </c>
      <c r="C154">
        <v>26270</v>
      </c>
      <c r="D154">
        <v>80.06</v>
      </c>
      <c r="E154" s="1">
        <v>180000</v>
      </c>
      <c r="F154">
        <v>1784</v>
      </c>
      <c r="G154">
        <f t="shared" si="24"/>
        <v>118331.8921946466</v>
      </c>
      <c r="H154">
        <f t="shared" si="25"/>
        <v>12.281167319809168</v>
      </c>
      <c r="I154">
        <f t="shared" si="28"/>
        <v>107353.27995755021</v>
      </c>
      <c r="J154">
        <f t="shared" si="29"/>
        <v>9.5266996004196773</v>
      </c>
      <c r="K154">
        <f t="shared" si="26"/>
        <v>20297.341845099392</v>
      </c>
      <c r="L154">
        <f t="shared" si="27"/>
        <v>5.1691028287256663E-2</v>
      </c>
      <c r="P154" s="5">
        <f t="shared" si="23"/>
        <v>0.44999999999999996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H154"/>
  <sheetViews>
    <sheetView topLeftCell="A73" workbookViewId="0">
      <selection activeCell="C109" sqref="C109"/>
    </sheetView>
  </sheetViews>
  <sheetFormatPr defaultRowHeight="12.75" x14ac:dyDescent="0.2"/>
  <cols>
    <col min="1" max="4" width="9.140625" style="40"/>
    <col min="11" max="11" width="10" bestFit="1" customWidth="1"/>
    <col min="13" max="14" width="12.42578125" bestFit="1" customWidth="1"/>
    <col min="16" max="16" width="9.140625" style="40"/>
    <col min="17" max="20" width="9.140625" style="39"/>
    <col min="21" max="21" width="9.140625" style="40"/>
    <col min="22" max="234" width="9.140625" style="21"/>
    <col min="235" max="235" width="10" style="21" customWidth="1"/>
    <col min="236" max="255" width="9.140625" style="21"/>
    <col min="256" max="256" width="9.5703125" style="21" customWidth="1"/>
    <col min="257" max="490" width="9.140625" style="21"/>
    <col min="491" max="491" width="10" style="21" customWidth="1"/>
    <col min="492" max="511" width="9.140625" style="21"/>
    <col min="512" max="512" width="9.5703125" style="21" customWidth="1"/>
    <col min="513" max="746" width="9.140625" style="21"/>
    <col min="747" max="747" width="10" style="21" customWidth="1"/>
    <col min="748" max="767" width="9.140625" style="21"/>
    <col min="768" max="768" width="9.5703125" style="21" customWidth="1"/>
    <col min="769" max="1002" width="9.140625" style="21"/>
    <col min="1003" max="1003" width="10" style="21" customWidth="1"/>
    <col min="1004" max="1023" width="9.140625" style="21"/>
    <col min="1024" max="1024" width="9.5703125" style="21" customWidth="1"/>
    <col min="1025" max="1258" width="9.140625" style="21"/>
    <col min="1259" max="1259" width="10" style="21" customWidth="1"/>
    <col min="1260" max="1279" width="9.140625" style="21"/>
    <col min="1280" max="1280" width="9.5703125" style="21" customWidth="1"/>
    <col min="1281" max="1514" width="9.140625" style="21"/>
    <col min="1515" max="1515" width="10" style="21" customWidth="1"/>
    <col min="1516" max="1535" width="9.140625" style="21"/>
    <col min="1536" max="1536" width="9.5703125" style="21" customWidth="1"/>
    <col min="1537" max="1770" width="9.140625" style="21"/>
    <col min="1771" max="1771" width="10" style="21" customWidth="1"/>
    <col min="1772" max="1791" width="9.140625" style="21"/>
    <col min="1792" max="1792" width="9.5703125" style="21" customWidth="1"/>
    <col min="1793" max="2026" width="9.140625" style="21"/>
    <col min="2027" max="2027" width="10" style="21" customWidth="1"/>
    <col min="2028" max="2047" width="9.140625" style="21"/>
    <col min="2048" max="2048" width="9.5703125" style="21" customWidth="1"/>
    <col min="2049" max="2282" width="9.140625" style="21"/>
    <col min="2283" max="2283" width="10" style="21" customWidth="1"/>
    <col min="2284" max="2303" width="9.140625" style="21"/>
    <col min="2304" max="2304" width="9.5703125" style="21" customWidth="1"/>
    <col min="2305" max="2538" width="9.140625" style="21"/>
    <col min="2539" max="2539" width="10" style="21" customWidth="1"/>
    <col min="2540" max="2559" width="9.140625" style="21"/>
    <col min="2560" max="2560" width="9.5703125" style="21" customWidth="1"/>
    <col min="2561" max="2794" width="9.140625" style="21"/>
    <col min="2795" max="2795" width="10" style="21" customWidth="1"/>
    <col min="2796" max="2815" width="9.140625" style="21"/>
    <col min="2816" max="2816" width="9.5703125" style="21" customWidth="1"/>
    <col min="2817" max="3050" width="9.140625" style="21"/>
    <col min="3051" max="3051" width="10" style="21" customWidth="1"/>
    <col min="3052" max="3071" width="9.140625" style="21"/>
    <col min="3072" max="3072" width="9.5703125" style="21" customWidth="1"/>
    <col min="3073" max="3306" width="9.140625" style="21"/>
    <col min="3307" max="3307" width="10" style="21" customWidth="1"/>
    <col min="3308" max="3327" width="9.140625" style="21"/>
    <col min="3328" max="3328" width="9.5703125" style="21" customWidth="1"/>
    <col min="3329" max="3562" width="9.140625" style="21"/>
    <col min="3563" max="3563" width="10" style="21" customWidth="1"/>
    <col min="3564" max="3583" width="9.140625" style="21"/>
    <col min="3584" max="3584" width="9.5703125" style="21" customWidth="1"/>
    <col min="3585" max="3818" width="9.140625" style="21"/>
    <col min="3819" max="3819" width="10" style="21" customWidth="1"/>
    <col min="3820" max="3839" width="9.140625" style="21"/>
    <col min="3840" max="3840" width="9.5703125" style="21" customWidth="1"/>
    <col min="3841" max="4074" width="9.140625" style="21"/>
    <col min="4075" max="4075" width="10" style="21" customWidth="1"/>
    <col min="4076" max="4095" width="9.140625" style="21"/>
    <col min="4096" max="4096" width="9.5703125" style="21" customWidth="1"/>
    <col min="4097" max="4330" width="9.140625" style="21"/>
    <col min="4331" max="4331" width="10" style="21" customWidth="1"/>
    <col min="4332" max="4351" width="9.140625" style="21"/>
    <col min="4352" max="4352" width="9.5703125" style="21" customWidth="1"/>
    <col min="4353" max="4586" width="9.140625" style="21"/>
    <col min="4587" max="4587" width="10" style="21" customWidth="1"/>
    <col min="4588" max="4607" width="9.140625" style="21"/>
    <col min="4608" max="4608" width="9.5703125" style="21" customWidth="1"/>
    <col min="4609" max="4842" width="9.140625" style="21"/>
    <col min="4843" max="4843" width="10" style="21" customWidth="1"/>
    <col min="4844" max="4863" width="9.140625" style="21"/>
    <col min="4864" max="4864" width="9.5703125" style="21" customWidth="1"/>
    <col min="4865" max="5098" width="9.140625" style="21"/>
    <col min="5099" max="5099" width="10" style="21" customWidth="1"/>
    <col min="5100" max="5119" width="9.140625" style="21"/>
    <col min="5120" max="5120" width="9.5703125" style="21" customWidth="1"/>
    <col min="5121" max="5354" width="9.140625" style="21"/>
    <col min="5355" max="5355" width="10" style="21" customWidth="1"/>
    <col min="5356" max="5375" width="9.140625" style="21"/>
    <col min="5376" max="5376" width="9.5703125" style="21" customWidth="1"/>
    <col min="5377" max="5610" width="9.140625" style="21"/>
    <col min="5611" max="5611" width="10" style="21" customWidth="1"/>
    <col min="5612" max="5631" width="9.140625" style="21"/>
    <col min="5632" max="5632" width="9.5703125" style="21" customWidth="1"/>
    <col min="5633" max="5866" width="9.140625" style="21"/>
    <col min="5867" max="5867" width="10" style="21" customWidth="1"/>
    <col min="5868" max="5887" width="9.140625" style="21"/>
    <col min="5888" max="5888" width="9.5703125" style="21" customWidth="1"/>
    <col min="5889" max="6122" width="9.140625" style="21"/>
    <col min="6123" max="6123" width="10" style="21" customWidth="1"/>
    <col min="6124" max="6143" width="9.140625" style="21"/>
    <col min="6144" max="6144" width="9.5703125" style="21" customWidth="1"/>
    <col min="6145" max="6378" width="9.140625" style="21"/>
    <col min="6379" max="6379" width="10" style="21" customWidth="1"/>
    <col min="6380" max="6399" width="9.140625" style="21"/>
    <col min="6400" max="6400" width="9.5703125" style="21" customWidth="1"/>
    <col min="6401" max="6634" width="9.140625" style="21"/>
    <col min="6635" max="6635" width="10" style="21" customWidth="1"/>
    <col min="6636" max="6655" width="9.140625" style="21"/>
    <col min="6656" max="6656" width="9.5703125" style="21" customWidth="1"/>
    <col min="6657" max="6890" width="9.140625" style="21"/>
    <col min="6891" max="6891" width="10" style="21" customWidth="1"/>
    <col min="6892" max="6911" width="9.140625" style="21"/>
    <col min="6912" max="6912" width="9.5703125" style="21" customWidth="1"/>
    <col min="6913" max="7146" width="9.140625" style="21"/>
    <col min="7147" max="7147" width="10" style="21" customWidth="1"/>
    <col min="7148" max="7167" width="9.140625" style="21"/>
    <col min="7168" max="7168" width="9.5703125" style="21" customWidth="1"/>
    <col min="7169" max="7402" width="9.140625" style="21"/>
    <col min="7403" max="7403" width="10" style="21" customWidth="1"/>
    <col min="7404" max="7423" width="9.140625" style="21"/>
    <col min="7424" max="7424" width="9.5703125" style="21" customWidth="1"/>
    <col min="7425" max="7658" width="9.140625" style="21"/>
    <col min="7659" max="7659" width="10" style="21" customWidth="1"/>
    <col min="7660" max="7679" width="9.140625" style="21"/>
    <col min="7680" max="7680" width="9.5703125" style="21" customWidth="1"/>
    <col min="7681" max="7914" width="9.140625" style="21"/>
    <col min="7915" max="7915" width="10" style="21" customWidth="1"/>
    <col min="7916" max="7935" width="9.140625" style="21"/>
    <col min="7936" max="7936" width="9.5703125" style="21" customWidth="1"/>
    <col min="7937" max="8170" width="9.140625" style="21"/>
    <col min="8171" max="8171" width="10" style="21" customWidth="1"/>
    <col min="8172" max="8191" width="9.140625" style="21"/>
    <col min="8192" max="8192" width="9.5703125" style="21" customWidth="1"/>
    <col min="8193" max="8426" width="9.140625" style="21"/>
    <col min="8427" max="8427" width="10" style="21" customWidth="1"/>
    <col min="8428" max="8447" width="9.140625" style="21"/>
    <col min="8448" max="8448" width="9.5703125" style="21" customWidth="1"/>
    <col min="8449" max="8682" width="9.140625" style="21"/>
    <col min="8683" max="8683" width="10" style="21" customWidth="1"/>
    <col min="8684" max="8703" width="9.140625" style="21"/>
    <col min="8704" max="8704" width="9.5703125" style="21" customWidth="1"/>
    <col min="8705" max="8938" width="9.140625" style="21"/>
    <col min="8939" max="8939" width="10" style="21" customWidth="1"/>
    <col min="8940" max="8959" width="9.140625" style="21"/>
    <col min="8960" max="8960" width="9.5703125" style="21" customWidth="1"/>
    <col min="8961" max="9194" width="9.140625" style="21"/>
    <col min="9195" max="9195" width="10" style="21" customWidth="1"/>
    <col min="9196" max="9215" width="9.140625" style="21"/>
    <col min="9216" max="9216" width="9.5703125" style="21" customWidth="1"/>
    <col min="9217" max="9450" width="9.140625" style="21"/>
    <col min="9451" max="9451" width="10" style="21" customWidth="1"/>
    <col min="9452" max="9471" width="9.140625" style="21"/>
    <col min="9472" max="9472" width="9.5703125" style="21" customWidth="1"/>
    <col min="9473" max="9706" width="9.140625" style="21"/>
    <col min="9707" max="9707" width="10" style="21" customWidth="1"/>
    <col min="9708" max="9727" width="9.140625" style="21"/>
    <col min="9728" max="9728" width="9.5703125" style="21" customWidth="1"/>
    <col min="9729" max="9962" width="9.140625" style="21"/>
    <col min="9963" max="9963" width="10" style="21" customWidth="1"/>
    <col min="9964" max="9983" width="9.140625" style="21"/>
    <col min="9984" max="9984" width="9.5703125" style="21" customWidth="1"/>
    <col min="9985" max="10218" width="9.140625" style="21"/>
    <col min="10219" max="10219" width="10" style="21" customWidth="1"/>
    <col min="10220" max="10239" width="9.140625" style="21"/>
    <col min="10240" max="10240" width="9.5703125" style="21" customWidth="1"/>
    <col min="10241" max="10474" width="9.140625" style="21"/>
    <col min="10475" max="10475" width="10" style="21" customWidth="1"/>
    <col min="10476" max="10495" width="9.140625" style="21"/>
    <col min="10496" max="10496" width="9.5703125" style="21" customWidth="1"/>
    <col min="10497" max="10730" width="9.140625" style="21"/>
    <col min="10731" max="10731" width="10" style="21" customWidth="1"/>
    <col min="10732" max="10751" width="9.140625" style="21"/>
    <col min="10752" max="10752" width="9.5703125" style="21" customWidth="1"/>
    <col min="10753" max="10986" width="9.140625" style="21"/>
    <col min="10987" max="10987" width="10" style="21" customWidth="1"/>
    <col min="10988" max="11007" width="9.140625" style="21"/>
    <col min="11008" max="11008" width="9.5703125" style="21" customWidth="1"/>
    <col min="11009" max="11242" width="9.140625" style="21"/>
    <col min="11243" max="11243" width="10" style="21" customWidth="1"/>
    <col min="11244" max="11263" width="9.140625" style="21"/>
    <col min="11264" max="11264" width="9.5703125" style="21" customWidth="1"/>
    <col min="11265" max="11498" width="9.140625" style="21"/>
    <col min="11499" max="11499" width="10" style="21" customWidth="1"/>
    <col min="11500" max="11519" width="9.140625" style="21"/>
    <col min="11520" max="11520" width="9.5703125" style="21" customWidth="1"/>
    <col min="11521" max="11754" width="9.140625" style="21"/>
    <col min="11755" max="11755" width="10" style="21" customWidth="1"/>
    <col min="11756" max="11775" width="9.140625" style="21"/>
    <col min="11776" max="11776" width="9.5703125" style="21" customWidth="1"/>
    <col min="11777" max="12010" width="9.140625" style="21"/>
    <col min="12011" max="12011" width="10" style="21" customWidth="1"/>
    <col min="12012" max="12031" width="9.140625" style="21"/>
    <col min="12032" max="12032" width="9.5703125" style="21" customWidth="1"/>
    <col min="12033" max="12266" width="9.140625" style="21"/>
    <col min="12267" max="12267" width="10" style="21" customWidth="1"/>
    <col min="12268" max="12287" width="9.140625" style="21"/>
    <col min="12288" max="12288" width="9.5703125" style="21" customWidth="1"/>
    <col min="12289" max="12522" width="9.140625" style="21"/>
    <col min="12523" max="12523" width="10" style="21" customWidth="1"/>
    <col min="12524" max="12543" width="9.140625" style="21"/>
    <col min="12544" max="12544" width="9.5703125" style="21" customWidth="1"/>
    <col min="12545" max="12778" width="9.140625" style="21"/>
    <col min="12779" max="12779" width="10" style="21" customWidth="1"/>
    <col min="12780" max="12799" width="9.140625" style="21"/>
    <col min="12800" max="12800" width="9.5703125" style="21" customWidth="1"/>
    <col min="12801" max="13034" width="9.140625" style="21"/>
    <col min="13035" max="13035" width="10" style="21" customWidth="1"/>
    <col min="13036" max="13055" width="9.140625" style="21"/>
    <col min="13056" max="13056" width="9.5703125" style="21" customWidth="1"/>
    <col min="13057" max="13290" width="9.140625" style="21"/>
    <col min="13291" max="13291" width="10" style="21" customWidth="1"/>
    <col min="13292" max="13311" width="9.140625" style="21"/>
    <col min="13312" max="13312" width="9.5703125" style="21" customWidth="1"/>
    <col min="13313" max="13546" width="9.140625" style="21"/>
    <col min="13547" max="13547" width="10" style="21" customWidth="1"/>
    <col min="13548" max="13567" width="9.140625" style="21"/>
    <col min="13568" max="13568" width="9.5703125" style="21" customWidth="1"/>
    <col min="13569" max="13802" width="9.140625" style="21"/>
    <col min="13803" max="13803" width="10" style="21" customWidth="1"/>
    <col min="13804" max="13823" width="9.140625" style="21"/>
    <col min="13824" max="13824" width="9.5703125" style="21" customWidth="1"/>
    <col min="13825" max="14058" width="9.140625" style="21"/>
    <col min="14059" max="14059" width="10" style="21" customWidth="1"/>
    <col min="14060" max="14079" width="9.140625" style="21"/>
    <col min="14080" max="14080" width="9.5703125" style="21" customWidth="1"/>
    <col min="14081" max="14314" width="9.140625" style="21"/>
    <col min="14315" max="14315" width="10" style="21" customWidth="1"/>
    <col min="14316" max="14335" width="9.140625" style="21"/>
    <col min="14336" max="14336" width="9.5703125" style="21" customWidth="1"/>
    <col min="14337" max="14570" width="9.140625" style="21"/>
    <col min="14571" max="14571" width="10" style="21" customWidth="1"/>
    <col min="14572" max="14591" width="9.140625" style="21"/>
    <col min="14592" max="14592" width="9.5703125" style="21" customWidth="1"/>
    <col min="14593" max="14826" width="9.140625" style="21"/>
    <col min="14827" max="14827" width="10" style="21" customWidth="1"/>
    <col min="14828" max="14847" width="9.140625" style="21"/>
    <col min="14848" max="14848" width="9.5703125" style="21" customWidth="1"/>
    <col min="14849" max="15082" width="9.140625" style="21"/>
    <col min="15083" max="15083" width="10" style="21" customWidth="1"/>
    <col min="15084" max="15103" width="9.140625" style="21"/>
    <col min="15104" max="15104" width="9.5703125" style="21" customWidth="1"/>
    <col min="15105" max="15338" width="9.140625" style="21"/>
    <col min="15339" max="15339" width="10" style="21" customWidth="1"/>
    <col min="15340" max="15359" width="9.140625" style="21"/>
    <col min="15360" max="15360" width="9.5703125" style="21" customWidth="1"/>
    <col min="15361" max="15594" width="9.140625" style="21"/>
    <col min="15595" max="15595" width="10" style="21" customWidth="1"/>
    <col min="15596" max="15615" width="9.140625" style="21"/>
    <col min="15616" max="15616" width="9.5703125" style="21" customWidth="1"/>
    <col min="15617" max="15850" width="9.140625" style="21"/>
    <col min="15851" max="15851" width="10" style="21" customWidth="1"/>
    <col min="15852" max="15871" width="9.140625" style="21"/>
    <col min="15872" max="15872" width="9.5703125" style="21" customWidth="1"/>
    <col min="15873" max="16106" width="9.140625" style="21"/>
    <col min="16107" max="16107" width="10" style="21" customWidth="1"/>
    <col min="16108" max="16127" width="9.140625" style="21"/>
    <col min="16128" max="16128" width="9.5703125" style="21" customWidth="1"/>
    <col min="16129" max="16384" width="9.140625" style="21"/>
  </cols>
  <sheetData>
    <row r="1" spans="1:21" x14ac:dyDescent="0.2">
      <c r="A1" s="40" t="s">
        <v>2</v>
      </c>
      <c r="B1" s="40" t="s">
        <v>3</v>
      </c>
      <c r="C1" s="40" t="s">
        <v>0</v>
      </c>
      <c r="D1" s="40" t="s">
        <v>1</v>
      </c>
      <c r="E1" t="s">
        <v>9</v>
      </c>
      <c r="F1" t="s">
        <v>11</v>
      </c>
      <c r="G1" t="s">
        <v>18</v>
      </c>
      <c r="H1" t="s">
        <v>21</v>
      </c>
      <c r="I1" t="s">
        <v>19</v>
      </c>
      <c r="J1" t="s">
        <v>22</v>
      </c>
      <c r="K1" t="s">
        <v>14</v>
      </c>
      <c r="L1" t="s">
        <v>23</v>
      </c>
      <c r="M1" s="3" t="s">
        <v>14</v>
      </c>
      <c r="N1" t="s">
        <v>15</v>
      </c>
      <c r="O1" t="s">
        <v>16</v>
      </c>
      <c r="P1" s="37" t="s">
        <v>49</v>
      </c>
      <c r="Q1" s="38" t="s">
        <v>48</v>
      </c>
    </row>
    <row r="2" spans="1:21" x14ac:dyDescent="0.2">
      <c r="A2" s="40" t="s">
        <v>6</v>
      </c>
      <c r="B2" s="40" t="s">
        <v>7</v>
      </c>
      <c r="C2" s="40" t="s">
        <v>4</v>
      </c>
      <c r="D2" s="40" t="s">
        <v>5</v>
      </c>
      <c r="F2" t="s">
        <v>4</v>
      </c>
      <c r="M2" s="3">
        <v>7.0889887119552801</v>
      </c>
      <c r="N2">
        <v>100</v>
      </c>
      <c r="O2">
        <v>25</v>
      </c>
      <c r="Q2" s="39">
        <v>30</v>
      </c>
      <c r="R2" s="39">
        <f>Q2+273</f>
        <v>303</v>
      </c>
      <c r="S2" s="39">
        <v>1</v>
      </c>
      <c r="T2" s="39">
        <f>EXP($R$6/2.303/8.314*(1/R2-1/$R$2))</f>
        <v>1</v>
      </c>
      <c r="U2" s="40">
        <f t="shared" ref="U2:U4" si="0">(S2-T2)^2</f>
        <v>0</v>
      </c>
    </row>
    <row r="3" spans="1:21" x14ac:dyDescent="0.2">
      <c r="A3" s="40">
        <v>30</v>
      </c>
      <c r="B3" s="40">
        <v>0.01</v>
      </c>
      <c r="C3" s="44">
        <v>73.38</v>
      </c>
      <c r="D3" s="40">
        <v>88.73</v>
      </c>
      <c r="E3">
        <v>26120</v>
      </c>
      <c r="F3">
        <v>0.10299999999999999</v>
      </c>
      <c r="G3">
        <f t="shared" ref="G3:G66" si="1">10^(($N$2/($N$2+$O$2))*LOG(E3)+($O$2/($N$2+$O$2))*LOG(F3))</f>
        <v>2168.4328757424128</v>
      </c>
      <c r="H3">
        <f>(G3-C3)^2/C3^2</f>
        <v>815.14442347298245</v>
      </c>
      <c r="K3">
        <f>10^(($N$2/($N$2+$O$2))*LOG(E3)+($O$2/($N$2+$O$2))*LOG(F3)+($N$2/(($N$2+$O$2)^2)*$O$2*(-$M$2)))</f>
        <v>159.18706997368312</v>
      </c>
      <c r="L3">
        <f>(K3-C3)^2/C3^2</f>
        <v>1.367384744137131</v>
      </c>
      <c r="M3" t="s">
        <v>20</v>
      </c>
      <c r="P3" s="40">
        <f>B3*$S$2</f>
        <v>0.01</v>
      </c>
      <c r="Q3" s="39">
        <v>40</v>
      </c>
      <c r="R3" s="39">
        <f t="shared" ref="R3:R5" si="2">Q3+273</f>
        <v>313</v>
      </c>
      <c r="S3" s="39">
        <v>0.25</v>
      </c>
      <c r="T3" s="39">
        <f t="shared" ref="T3:T5" si="3">EXP($R$6/2.303/8.314*(1/R3-1/$R$2))</f>
        <v>0.24679634676899165</v>
      </c>
      <c r="U3" s="40">
        <f t="shared" si="0"/>
        <v>1.0263394024550253E-5</v>
      </c>
    </row>
    <row r="4" spans="1:21" x14ac:dyDescent="0.2">
      <c r="A4" s="40">
        <v>30</v>
      </c>
      <c r="B4" s="40">
        <v>1.259E-2</v>
      </c>
      <c r="C4" s="44">
        <v>93.85</v>
      </c>
      <c r="D4" s="40">
        <v>88.44</v>
      </c>
      <c r="E4">
        <v>32040</v>
      </c>
      <c r="F4">
        <v>0.10580000000000001</v>
      </c>
      <c r="G4">
        <f t="shared" si="1"/>
        <v>2567.1493733605398</v>
      </c>
      <c r="H4">
        <f t="shared" ref="H4:H67" si="4">(G4-C4)^2/C4^2</f>
        <v>694.520103040864</v>
      </c>
      <c r="K4">
        <f t="shared" ref="K4:K67" si="5">10^(($N$2/($N$2+$O$2))*LOG(E4)+($O$2/($N$2+$O$2))*LOG(F4)+($N$2/(($N$2+$O$2)^2)*$O$2*(-$M$2)))</f>
        <v>188.4572916697399</v>
      </c>
      <c r="L4">
        <f t="shared" ref="L4:L67" si="6">(K4-C4)^2/C4^2</f>
        <v>1.0162034529060093</v>
      </c>
      <c r="M4" t="s">
        <v>12</v>
      </c>
      <c r="N4" t="s">
        <v>13</v>
      </c>
      <c r="O4" t="s">
        <v>14</v>
      </c>
      <c r="P4" s="40">
        <f t="shared" ref="P4:P40" si="7">B4*$S$2</f>
        <v>1.259E-2</v>
      </c>
      <c r="Q4" s="39">
        <v>50</v>
      </c>
      <c r="R4" s="39">
        <f t="shared" si="2"/>
        <v>323</v>
      </c>
      <c r="S4" s="39">
        <v>0.06</v>
      </c>
      <c r="T4" s="39">
        <f t="shared" si="3"/>
        <v>6.6420713794881348E-2</v>
      </c>
      <c r="U4" s="40">
        <f t="shared" si="0"/>
        <v>4.1225565635779662E-5</v>
      </c>
    </row>
    <row r="5" spans="1:21" x14ac:dyDescent="0.2">
      <c r="A5" s="40">
        <v>30</v>
      </c>
      <c r="B5" s="40">
        <v>1.585E-2</v>
      </c>
      <c r="C5" s="44">
        <v>118.3</v>
      </c>
      <c r="D5" s="40">
        <v>88.14</v>
      </c>
      <c r="E5">
        <v>38890</v>
      </c>
      <c r="F5">
        <v>6.0080000000000001E-2</v>
      </c>
      <c r="G5">
        <f t="shared" si="1"/>
        <v>2676.8025621860684</v>
      </c>
      <c r="H5">
        <f t="shared" si="4"/>
        <v>467.73753568000001</v>
      </c>
      <c r="K5">
        <f t="shared" si="5"/>
        <v>196.50705425989199</v>
      </c>
      <c r="L5">
        <f t="shared" si="6"/>
        <v>0.4370411868910502</v>
      </c>
      <c r="M5" s="3">
        <f>SUM(H3:H154)</f>
        <v>21849.635235380549</v>
      </c>
      <c r="N5" s="3">
        <f>SUM(J24:J154)</f>
        <v>1065.1603388691587</v>
      </c>
      <c r="O5" s="3">
        <f>SUM(L3:L154)</f>
        <v>14.944495531405604</v>
      </c>
      <c r="P5" s="40">
        <f t="shared" si="7"/>
        <v>1.585E-2</v>
      </c>
      <c r="Q5" s="39">
        <v>60</v>
      </c>
      <c r="R5" s="39">
        <f t="shared" si="2"/>
        <v>333</v>
      </c>
      <c r="S5" s="39">
        <v>0.02</v>
      </c>
      <c r="T5" s="39">
        <f t="shared" si="3"/>
        <v>1.9342147813145985E-2</v>
      </c>
      <c r="U5" s="40">
        <f>(S5-T5)^2</f>
        <v>4.3276949974861033E-7</v>
      </c>
    </row>
    <row r="6" spans="1:21" x14ac:dyDescent="0.2">
      <c r="A6" s="40">
        <v>30</v>
      </c>
      <c r="B6" s="40">
        <v>1.9949999999999999E-2</v>
      </c>
      <c r="C6" s="44">
        <v>148.30000000000001</v>
      </c>
      <c r="D6" s="40">
        <v>87.88</v>
      </c>
      <c r="E6">
        <v>47000</v>
      </c>
      <c r="F6">
        <v>6.3560000000000005E-2</v>
      </c>
      <c r="G6">
        <f t="shared" si="1"/>
        <v>3150.032713774639</v>
      </c>
      <c r="H6">
        <f t="shared" si="4"/>
        <v>409.69601016259605</v>
      </c>
      <c r="K6">
        <f t="shared" si="5"/>
        <v>231.24740619667674</v>
      </c>
      <c r="L6">
        <f t="shared" si="6"/>
        <v>0.3128407496584798</v>
      </c>
      <c r="P6" s="40">
        <f t="shared" si="7"/>
        <v>1.9949999999999999E-2</v>
      </c>
      <c r="Q6" s="38" t="s">
        <v>50</v>
      </c>
      <c r="R6" s="41">
        <v>254078.64940591686</v>
      </c>
      <c r="S6" s="38" t="s">
        <v>51</v>
      </c>
      <c r="T6" s="42">
        <f>SUM(U3:U5)</f>
        <v>5.1921729160078521E-5</v>
      </c>
    </row>
    <row r="7" spans="1:21" x14ac:dyDescent="0.2">
      <c r="A7" s="40">
        <v>30</v>
      </c>
      <c r="B7" s="40">
        <v>2.512E-2</v>
      </c>
      <c r="C7" s="44">
        <v>186.9</v>
      </c>
      <c r="D7" s="40">
        <v>87.35</v>
      </c>
      <c r="E7">
        <v>56690</v>
      </c>
      <c r="F7">
        <v>3.2379999999999999E-2</v>
      </c>
      <c r="G7">
        <f t="shared" si="1"/>
        <v>3197.8680094768611</v>
      </c>
      <c r="H7">
        <f t="shared" si="4"/>
        <v>259.53365316093505</v>
      </c>
      <c r="K7">
        <f t="shared" si="5"/>
        <v>234.75904847499962</v>
      </c>
      <c r="L7">
        <f t="shared" si="6"/>
        <v>6.5570654227857308E-2</v>
      </c>
      <c r="M7" s="1"/>
      <c r="P7" s="40">
        <f t="shared" si="7"/>
        <v>2.512E-2</v>
      </c>
    </row>
    <row r="8" spans="1:21" x14ac:dyDescent="0.2">
      <c r="A8" s="40">
        <v>30</v>
      </c>
      <c r="B8" s="40">
        <v>3.1620000000000002E-2</v>
      </c>
      <c r="C8" s="44">
        <v>233.2</v>
      </c>
      <c r="D8" s="40">
        <v>87.04</v>
      </c>
      <c r="E8">
        <v>67790</v>
      </c>
      <c r="F8">
        <v>0.15060000000000001</v>
      </c>
      <c r="G8">
        <f t="shared" si="1"/>
        <v>5017.6169238951297</v>
      </c>
      <c r="H8">
        <f t="shared" si="4"/>
        <v>420.92133942357174</v>
      </c>
      <c r="K8">
        <f t="shared" si="5"/>
        <v>368.34884090740564</v>
      </c>
      <c r="L8">
        <f t="shared" si="6"/>
        <v>0.33586717278683714</v>
      </c>
      <c r="M8" s="1"/>
      <c r="P8" s="40">
        <f t="shared" si="7"/>
        <v>3.1620000000000002E-2</v>
      </c>
    </row>
    <row r="9" spans="1:21" x14ac:dyDescent="0.2">
      <c r="A9" s="40">
        <v>30</v>
      </c>
      <c r="B9" s="40">
        <v>3.9809999999999998E-2</v>
      </c>
      <c r="C9" s="44">
        <v>291.60000000000002</v>
      </c>
      <c r="D9" s="40">
        <v>86.76</v>
      </c>
      <c r="E9">
        <v>81060</v>
      </c>
      <c r="F9">
        <v>0.11940000000000001</v>
      </c>
      <c r="G9">
        <f t="shared" si="1"/>
        <v>5526.4487242108908</v>
      </c>
      <c r="H9">
        <f t="shared" si="4"/>
        <v>322.27990930992792</v>
      </c>
      <c r="K9">
        <f t="shared" si="5"/>
        <v>405.70274948710659</v>
      </c>
      <c r="L9">
        <f t="shared" si="6"/>
        <v>0.15311480296633817</v>
      </c>
      <c r="M9" s="1"/>
      <c r="P9" s="40">
        <f t="shared" si="7"/>
        <v>3.9809999999999998E-2</v>
      </c>
    </row>
    <row r="10" spans="1:21" x14ac:dyDescent="0.2">
      <c r="A10" s="40">
        <v>30</v>
      </c>
      <c r="B10" s="40">
        <v>5.0119999999999998E-2</v>
      </c>
      <c r="C10" s="44">
        <v>363.1</v>
      </c>
      <c r="D10" s="40">
        <v>86.66</v>
      </c>
      <c r="E10">
        <v>96650</v>
      </c>
      <c r="F10">
        <v>0.1457</v>
      </c>
      <c r="G10">
        <f t="shared" si="1"/>
        <v>6619.9299979873103</v>
      </c>
      <c r="H10">
        <f t="shared" si="4"/>
        <v>296.93145907209322</v>
      </c>
      <c r="K10">
        <f t="shared" si="5"/>
        <v>485.97642638566526</v>
      </c>
      <c r="L10">
        <f t="shared" si="6"/>
        <v>0.11452087213825596</v>
      </c>
      <c r="P10" s="40">
        <f t="shared" si="7"/>
        <v>5.0119999999999998E-2</v>
      </c>
    </row>
    <row r="11" spans="1:21" x14ac:dyDescent="0.2">
      <c r="A11" s="40">
        <v>30</v>
      </c>
      <c r="B11" s="40">
        <v>6.3100000000000003E-2</v>
      </c>
      <c r="C11" s="44">
        <v>452.8</v>
      </c>
      <c r="D11" s="40">
        <v>86.77</v>
      </c>
      <c r="E11" s="1">
        <v>115800</v>
      </c>
      <c r="F11">
        <v>0.1075</v>
      </c>
      <c r="G11">
        <f t="shared" si="1"/>
        <v>7198.6082593977308</v>
      </c>
      <c r="H11">
        <f t="shared" si="4"/>
        <v>221.94999992468652</v>
      </c>
      <c r="K11">
        <f t="shared" si="5"/>
        <v>528.45784138443526</v>
      </c>
      <c r="L11">
        <f t="shared" si="6"/>
        <v>2.7918691251648371E-2</v>
      </c>
      <c r="P11" s="40">
        <f t="shared" si="7"/>
        <v>6.3100000000000003E-2</v>
      </c>
    </row>
    <row r="12" spans="1:21" x14ac:dyDescent="0.2">
      <c r="A12" s="40">
        <v>30</v>
      </c>
      <c r="B12" s="40">
        <v>7.9430000000000001E-2</v>
      </c>
      <c r="C12" s="44">
        <v>569.79999999999995</v>
      </c>
      <c r="D12" s="40">
        <v>86.6</v>
      </c>
      <c r="E12" s="1">
        <v>138200</v>
      </c>
      <c r="F12">
        <v>0.16139999999999999</v>
      </c>
      <c r="G12">
        <f t="shared" si="1"/>
        <v>8994.7094773336812</v>
      </c>
      <c r="H12">
        <f t="shared" si="4"/>
        <v>218.6178387928536</v>
      </c>
      <c r="K12">
        <f t="shared" si="5"/>
        <v>660.31163010800708</v>
      </c>
      <c r="L12">
        <f t="shared" si="6"/>
        <v>2.5232709243483684E-2</v>
      </c>
      <c r="P12" s="40">
        <f t="shared" si="7"/>
        <v>7.9430000000000001E-2</v>
      </c>
    </row>
    <row r="13" spans="1:21" x14ac:dyDescent="0.2">
      <c r="A13" s="40">
        <v>30</v>
      </c>
      <c r="B13" s="40">
        <v>0.1</v>
      </c>
      <c r="C13" s="44">
        <v>706.8</v>
      </c>
      <c r="D13" s="40">
        <v>85.65</v>
      </c>
      <c r="E13" s="1">
        <v>162300</v>
      </c>
      <c r="F13">
        <v>0.22120000000000001</v>
      </c>
      <c r="G13">
        <f t="shared" si="1"/>
        <v>10894.613817843971</v>
      </c>
      <c r="H13">
        <f t="shared" si="4"/>
        <v>207.7633396264979</v>
      </c>
      <c r="K13">
        <f t="shared" si="5"/>
        <v>799.78572154953713</v>
      </c>
      <c r="L13">
        <f t="shared" si="6"/>
        <v>1.7307703603205979E-2</v>
      </c>
      <c r="P13" s="40">
        <f t="shared" si="7"/>
        <v>0.1</v>
      </c>
    </row>
    <row r="14" spans="1:21" x14ac:dyDescent="0.2">
      <c r="A14" s="40">
        <v>30</v>
      </c>
      <c r="B14" s="40">
        <v>0.12590000000000001</v>
      </c>
      <c r="C14" s="44">
        <v>868.5</v>
      </c>
      <c r="D14" s="40">
        <v>85.42</v>
      </c>
      <c r="E14" s="1">
        <v>192900</v>
      </c>
      <c r="F14">
        <v>0.1794</v>
      </c>
      <c r="G14">
        <f t="shared" si="1"/>
        <v>11995.829098699938</v>
      </c>
      <c r="H14">
        <f t="shared" si="4"/>
        <v>164.15050382762698</v>
      </c>
      <c r="K14">
        <f t="shared" si="5"/>
        <v>880.62716051254415</v>
      </c>
      <c r="L14">
        <f t="shared" si="6"/>
        <v>1.9497485503398732E-4</v>
      </c>
      <c r="P14" s="40">
        <f t="shared" si="7"/>
        <v>0.12590000000000001</v>
      </c>
    </row>
    <row r="15" spans="1:21" x14ac:dyDescent="0.2">
      <c r="A15" s="40">
        <v>30</v>
      </c>
      <c r="B15" s="40">
        <v>0.1585</v>
      </c>
      <c r="C15" s="44">
        <v>1091</v>
      </c>
      <c r="D15" s="40">
        <v>84.63</v>
      </c>
      <c r="E15" s="1">
        <v>228400</v>
      </c>
      <c r="F15">
        <v>0.27479999999999999</v>
      </c>
      <c r="G15">
        <f t="shared" si="1"/>
        <v>14954.098100424244</v>
      </c>
      <c r="H15">
        <f t="shared" si="4"/>
        <v>161.46228406736418</v>
      </c>
      <c r="K15">
        <f t="shared" si="5"/>
        <v>1097.7969792542162</v>
      </c>
      <c r="L15">
        <f t="shared" si="6"/>
        <v>3.8813462520401444E-5</v>
      </c>
      <c r="P15" s="40">
        <f t="shared" si="7"/>
        <v>0.1585</v>
      </c>
    </row>
    <row r="16" spans="1:21" x14ac:dyDescent="0.2">
      <c r="A16" s="40">
        <v>30</v>
      </c>
      <c r="B16" s="40">
        <v>0.19950000000000001</v>
      </c>
      <c r="C16" s="44">
        <v>1345</v>
      </c>
      <c r="D16" s="40">
        <v>84.03</v>
      </c>
      <c r="E16" s="1">
        <v>273500</v>
      </c>
      <c r="F16">
        <v>0.28610000000000002</v>
      </c>
      <c r="G16">
        <f t="shared" si="1"/>
        <v>17412.833048626009</v>
      </c>
      <c r="H16">
        <f t="shared" si="4"/>
        <v>142.71514151463811</v>
      </c>
      <c r="K16">
        <f t="shared" si="5"/>
        <v>1278.2954473528102</v>
      </c>
      <c r="L16">
        <f t="shared" si="6"/>
        <v>2.4596107537826783E-3</v>
      </c>
      <c r="P16" s="40">
        <f t="shared" si="7"/>
        <v>0.19950000000000001</v>
      </c>
    </row>
    <row r="17" spans="1:16" x14ac:dyDescent="0.2">
      <c r="A17" s="40">
        <v>30</v>
      </c>
      <c r="B17" s="40">
        <v>0.25119999999999998</v>
      </c>
      <c r="C17" s="44">
        <v>1682</v>
      </c>
      <c r="D17" s="40">
        <v>83.38</v>
      </c>
      <c r="E17" s="1">
        <v>322600</v>
      </c>
      <c r="F17">
        <v>0.46679999999999999</v>
      </c>
      <c r="G17">
        <f t="shared" si="1"/>
        <v>21915.816725287095</v>
      </c>
      <c r="H17">
        <f t="shared" si="4"/>
        <v>144.71169848776788</v>
      </c>
      <c r="K17">
        <f t="shared" si="5"/>
        <v>1608.8644890076437</v>
      </c>
      <c r="L17">
        <f t="shared" si="6"/>
        <v>1.890621608707527E-3</v>
      </c>
      <c r="P17" s="40">
        <f t="shared" si="7"/>
        <v>0.25119999999999998</v>
      </c>
    </row>
    <row r="18" spans="1:16" x14ac:dyDescent="0.2">
      <c r="A18" s="40">
        <v>30</v>
      </c>
      <c r="B18" s="40">
        <v>0.31619999999999998</v>
      </c>
      <c r="C18" s="44">
        <v>2071</v>
      </c>
      <c r="D18" s="40">
        <v>83.24</v>
      </c>
      <c r="E18" s="1">
        <v>378100</v>
      </c>
      <c r="F18">
        <v>0.52300000000000002</v>
      </c>
      <c r="G18">
        <f t="shared" si="1"/>
        <v>25455.737253235278</v>
      </c>
      <c r="H18">
        <f t="shared" si="4"/>
        <v>127.49841663972198</v>
      </c>
      <c r="K18">
        <f t="shared" si="5"/>
        <v>1868.7339934260519</v>
      </c>
      <c r="L18">
        <f t="shared" si="6"/>
        <v>9.5386212011898223E-3</v>
      </c>
      <c r="P18" s="40">
        <f t="shared" si="7"/>
        <v>0.31619999999999998</v>
      </c>
    </row>
    <row r="19" spans="1:16" x14ac:dyDescent="0.2">
      <c r="A19" s="40">
        <v>30</v>
      </c>
      <c r="B19" s="40">
        <v>0.39810000000000001</v>
      </c>
      <c r="C19" s="44">
        <v>2589</v>
      </c>
      <c r="D19" s="40">
        <v>82.49</v>
      </c>
      <c r="E19" s="1">
        <v>448900</v>
      </c>
      <c r="F19">
        <v>0.6018</v>
      </c>
      <c r="G19">
        <f t="shared" si="1"/>
        <v>30033.788700096989</v>
      </c>
      <c r="H19">
        <f t="shared" si="4"/>
        <v>112.37137164423859</v>
      </c>
      <c r="K19">
        <f t="shared" si="5"/>
        <v>2204.8138436105692</v>
      </c>
      <c r="L19">
        <f t="shared" si="6"/>
        <v>2.2020101797602002E-2</v>
      </c>
      <c r="P19" s="40">
        <f t="shared" si="7"/>
        <v>0.39810000000000001</v>
      </c>
    </row>
    <row r="20" spans="1:16" x14ac:dyDescent="0.2">
      <c r="A20" s="40">
        <v>30</v>
      </c>
      <c r="B20" s="40">
        <v>0.50119999999999998</v>
      </c>
      <c r="C20" s="44">
        <v>3199</v>
      </c>
      <c r="D20" s="40">
        <v>81.99</v>
      </c>
      <c r="E20" s="1">
        <v>526300</v>
      </c>
      <c r="F20">
        <v>6.6879999999999995E-2</v>
      </c>
      <c r="G20">
        <f t="shared" si="1"/>
        <v>21980.924214133061</v>
      </c>
      <c r="H20">
        <f t="shared" si="4"/>
        <v>34.470825781212085</v>
      </c>
      <c r="K20">
        <f t="shared" si="5"/>
        <v>1613.6441022014262</v>
      </c>
      <c r="L20">
        <f t="shared" si="6"/>
        <v>0.24559813526877997</v>
      </c>
      <c r="P20" s="40">
        <f t="shared" si="7"/>
        <v>0.50119999999999998</v>
      </c>
    </row>
    <row r="21" spans="1:16" x14ac:dyDescent="0.2">
      <c r="A21" s="40">
        <v>30</v>
      </c>
      <c r="B21" s="40">
        <v>0.63100000000000001</v>
      </c>
      <c r="C21" s="44">
        <v>3869</v>
      </c>
      <c r="D21" s="40">
        <v>82.06</v>
      </c>
      <c r="E21" s="1">
        <v>619200</v>
      </c>
      <c r="F21">
        <v>0.58730000000000004</v>
      </c>
      <c r="G21">
        <f t="shared" si="1"/>
        <v>38657.766481207123</v>
      </c>
      <c r="H21">
        <f t="shared" si="4"/>
        <v>80.850107316232382</v>
      </c>
      <c r="K21">
        <f t="shared" si="5"/>
        <v>2837.9096474283624</v>
      </c>
      <c r="L21">
        <f t="shared" si="6"/>
        <v>7.1022505213639148E-2</v>
      </c>
      <c r="P21" s="40">
        <f t="shared" si="7"/>
        <v>0.63100000000000001</v>
      </c>
    </row>
    <row r="22" spans="1:16" x14ac:dyDescent="0.2">
      <c r="A22" s="40">
        <v>30</v>
      </c>
      <c r="B22" s="40">
        <v>0.79430000000000001</v>
      </c>
      <c r="C22" s="44">
        <v>4815</v>
      </c>
      <c r="D22" s="40">
        <v>81.12</v>
      </c>
      <c r="E22" s="1">
        <v>720800</v>
      </c>
      <c r="F22">
        <v>1.0109999999999999</v>
      </c>
      <c r="G22">
        <f t="shared" si="1"/>
        <v>48663.355704007357</v>
      </c>
      <c r="H22">
        <f t="shared" si="4"/>
        <v>82.930453700529327</v>
      </c>
      <c r="K22">
        <f t="shared" si="5"/>
        <v>3572.4310843404942</v>
      </c>
      <c r="L22">
        <f t="shared" si="6"/>
        <v>6.6596037183181245E-2</v>
      </c>
      <c r="P22" s="40">
        <f t="shared" si="7"/>
        <v>0.79430000000000001</v>
      </c>
    </row>
    <row r="23" spans="1:16" x14ac:dyDescent="0.2">
      <c r="A23" s="40">
        <v>30</v>
      </c>
      <c r="B23" s="40">
        <v>1</v>
      </c>
      <c r="C23" s="44">
        <v>5930</v>
      </c>
      <c r="D23" s="40">
        <v>80.7</v>
      </c>
      <c r="E23" s="1">
        <v>840200</v>
      </c>
      <c r="F23">
        <v>0.97509999999999997</v>
      </c>
      <c r="G23">
        <f t="shared" si="1"/>
        <v>54615.507434040526</v>
      </c>
      <c r="H23">
        <f t="shared" si="4"/>
        <v>67.404674380135177</v>
      </c>
      <c r="K23">
        <f t="shared" si="5"/>
        <v>4009.3851651157038</v>
      </c>
      <c r="L23">
        <f t="shared" si="6"/>
        <v>0.10489895731191137</v>
      </c>
      <c r="O23" s="21">
        <f t="shared" ref="O23:O40" si="8">P23*$T$7</f>
        <v>0</v>
      </c>
      <c r="P23" s="40">
        <f t="shared" si="7"/>
        <v>1</v>
      </c>
    </row>
    <row r="24" spans="1:16" x14ac:dyDescent="0.2">
      <c r="A24" s="40">
        <v>30</v>
      </c>
      <c r="B24" s="40">
        <v>1.2589999999999999</v>
      </c>
      <c r="C24" s="44">
        <v>7274</v>
      </c>
      <c r="D24" s="40">
        <v>80.36</v>
      </c>
      <c r="E24" s="1">
        <v>986600</v>
      </c>
      <c r="F24">
        <v>2.9039999999999999</v>
      </c>
      <c r="G24">
        <f t="shared" si="1"/>
        <v>77252.441050342866</v>
      </c>
      <c r="H24">
        <f t="shared" si="4"/>
        <v>92.551174197181538</v>
      </c>
      <c r="I24">
        <f t="shared" ref="I24:I40" si="9">10^(10^(($N$2/($N$2+$O$2))*LOG(LOG(E24))+($O$2/($N$2+$O$2))*LOG(LOG(F24))))</f>
        <v>3905.4927443759689</v>
      </c>
      <c r="J24">
        <f>(I24-C24)^2/C24^2</f>
        <v>0.21445115066629417</v>
      </c>
      <c r="K24">
        <f t="shared" si="5"/>
        <v>5671.1876473964585</v>
      </c>
      <c r="L24">
        <f t="shared" si="6"/>
        <v>4.8553301725682153E-2</v>
      </c>
      <c r="O24" s="21">
        <f t="shared" si="8"/>
        <v>0</v>
      </c>
      <c r="P24" s="40">
        <f t="shared" si="7"/>
        <v>1.2589999999999999</v>
      </c>
    </row>
    <row r="25" spans="1:16" x14ac:dyDescent="0.2">
      <c r="A25" s="40">
        <v>30</v>
      </c>
      <c r="B25" s="40">
        <v>1.585</v>
      </c>
      <c r="C25" s="44">
        <v>9013</v>
      </c>
      <c r="D25" s="40">
        <v>79.459999999999994</v>
      </c>
      <c r="E25" s="1">
        <v>1153000</v>
      </c>
      <c r="F25">
        <v>1.2989999999999999</v>
      </c>
      <c r="G25">
        <f t="shared" si="1"/>
        <v>74504.975467674856</v>
      </c>
      <c r="H25">
        <f t="shared" si="4"/>
        <v>52.800427498169213</v>
      </c>
      <c r="I25">
        <f t="shared" si="9"/>
        <v>544.89404952222969</v>
      </c>
      <c r="J25">
        <f t="shared" ref="J25:J40" si="10">(I25-C25)^2/C25^2</f>
        <v>0.88274206865484162</v>
      </c>
      <c r="K25">
        <f t="shared" si="5"/>
        <v>5469.4931421843849</v>
      </c>
      <c r="L25">
        <f t="shared" si="6"/>
        <v>0.15457092755372795</v>
      </c>
      <c r="O25" s="21">
        <f t="shared" si="8"/>
        <v>0</v>
      </c>
      <c r="P25" s="40">
        <f t="shared" si="7"/>
        <v>1.585</v>
      </c>
    </row>
    <row r="26" spans="1:16" x14ac:dyDescent="0.2">
      <c r="A26" s="40">
        <v>30</v>
      </c>
      <c r="B26" s="40">
        <v>1.9950000000000001</v>
      </c>
      <c r="C26" s="44">
        <v>10860</v>
      </c>
      <c r="D26" s="40">
        <v>78.849999999999994</v>
      </c>
      <c r="E26" s="1">
        <v>1358000</v>
      </c>
      <c r="F26">
        <v>2.7320000000000002</v>
      </c>
      <c r="G26">
        <f t="shared" si="1"/>
        <v>98540.770775442783</v>
      </c>
      <c r="H26">
        <f t="shared" si="4"/>
        <v>65.185209749530614</v>
      </c>
      <c r="I26">
        <f t="shared" si="9"/>
        <v>4122.3497754619675</v>
      </c>
      <c r="J26">
        <f t="shared" si="10"/>
        <v>0.38490829668930027</v>
      </c>
      <c r="K26">
        <f t="shared" si="5"/>
        <v>7233.987617587869</v>
      </c>
      <c r="L26">
        <f t="shared" si="6"/>
        <v>0.11148050186202173</v>
      </c>
      <c r="O26" s="21">
        <f t="shared" si="8"/>
        <v>0</v>
      </c>
      <c r="P26" s="40">
        <f t="shared" si="7"/>
        <v>1.9950000000000001</v>
      </c>
    </row>
    <row r="27" spans="1:16" x14ac:dyDescent="0.2">
      <c r="A27" s="40">
        <v>30</v>
      </c>
      <c r="B27" s="40">
        <v>2.512</v>
      </c>
      <c r="C27" s="44">
        <v>13450</v>
      </c>
      <c r="D27" s="40">
        <v>78.58</v>
      </c>
      <c r="E27" s="1">
        <v>1568000</v>
      </c>
      <c r="F27">
        <v>4.2750000000000004</v>
      </c>
      <c r="G27">
        <f t="shared" si="1"/>
        <v>120910.51486289315</v>
      </c>
      <c r="H27">
        <f t="shared" si="4"/>
        <v>63.834177275593646</v>
      </c>
      <c r="I27">
        <f t="shared" si="9"/>
        <v>8380.7343692052327</v>
      </c>
      <c r="J27">
        <f t="shared" si="10"/>
        <v>0.14205140357682769</v>
      </c>
      <c r="K27">
        <f t="shared" si="5"/>
        <v>8876.1754192845947</v>
      </c>
      <c r="L27">
        <f t="shared" si="6"/>
        <v>0.11564169259770568</v>
      </c>
      <c r="O27" s="21">
        <f t="shared" si="8"/>
        <v>0</v>
      </c>
      <c r="P27" s="40">
        <f t="shared" si="7"/>
        <v>2.512</v>
      </c>
    </row>
    <row r="28" spans="1:16" x14ac:dyDescent="0.2">
      <c r="A28" s="40">
        <v>30</v>
      </c>
      <c r="B28" s="40">
        <v>3.1619999999999999</v>
      </c>
      <c r="C28" s="44">
        <v>16270</v>
      </c>
      <c r="D28" s="40">
        <v>78.09</v>
      </c>
      <c r="E28" s="1">
        <v>1839000</v>
      </c>
      <c r="F28">
        <v>7.5179999999999998</v>
      </c>
      <c r="G28">
        <f t="shared" si="1"/>
        <v>153775.03964642889</v>
      </c>
      <c r="H28">
        <f t="shared" si="4"/>
        <v>71.426953231844692</v>
      </c>
      <c r="I28">
        <f t="shared" si="9"/>
        <v>16862.65110828359</v>
      </c>
      <c r="J28">
        <f t="shared" si="10"/>
        <v>1.326853871306487E-3</v>
      </c>
      <c r="K28">
        <f t="shared" si="5"/>
        <v>11288.796748214309</v>
      </c>
      <c r="L28">
        <f t="shared" si="6"/>
        <v>9.3733194852235566E-2</v>
      </c>
      <c r="O28" s="21">
        <f t="shared" si="8"/>
        <v>0</v>
      </c>
      <c r="P28" s="40">
        <f>B28*$S$2</f>
        <v>3.1619999999999999</v>
      </c>
    </row>
    <row r="29" spans="1:16" x14ac:dyDescent="0.2">
      <c r="A29" s="40">
        <v>30</v>
      </c>
      <c r="B29" s="40">
        <v>3.9809999999999999</v>
      </c>
      <c r="C29" s="44">
        <v>20080</v>
      </c>
      <c r="D29" s="40">
        <v>77.77</v>
      </c>
      <c r="E29" s="1">
        <v>2108000</v>
      </c>
      <c r="F29">
        <v>9.3309999999999995</v>
      </c>
      <c r="G29">
        <f t="shared" si="1"/>
        <v>179094.44815015854</v>
      </c>
      <c r="H29">
        <f t="shared" si="4"/>
        <v>62.711293075951815</v>
      </c>
      <c r="I29">
        <f t="shared" si="9"/>
        <v>22204.759895307088</v>
      </c>
      <c r="J29">
        <f t="shared" si="10"/>
        <v>1.1196758317093649E-2</v>
      </c>
      <c r="K29">
        <f t="shared" si="5"/>
        <v>13147.522696461858</v>
      </c>
      <c r="L29">
        <f t="shared" si="6"/>
        <v>0.11919265558302514</v>
      </c>
      <c r="O29" s="21">
        <f t="shared" si="8"/>
        <v>0</v>
      </c>
      <c r="P29" s="40">
        <f t="shared" si="7"/>
        <v>3.9809999999999999</v>
      </c>
    </row>
    <row r="30" spans="1:16" x14ac:dyDescent="0.2">
      <c r="A30" s="40">
        <v>30</v>
      </c>
      <c r="B30" s="40">
        <v>5.0119999999999996</v>
      </c>
      <c r="C30" s="44">
        <v>24430</v>
      </c>
      <c r="D30" s="40">
        <v>77.53</v>
      </c>
      <c r="E30" s="1">
        <v>2466000</v>
      </c>
      <c r="F30">
        <v>15.1</v>
      </c>
      <c r="G30">
        <f t="shared" si="1"/>
        <v>223557.8103625167</v>
      </c>
      <c r="H30">
        <f t="shared" si="4"/>
        <v>66.438053874378255</v>
      </c>
      <c r="I30">
        <f t="shared" si="9"/>
        <v>36172.249307087754</v>
      </c>
      <c r="J30">
        <f t="shared" si="10"/>
        <v>0.23102323443576636</v>
      </c>
      <c r="K30">
        <f t="shared" si="5"/>
        <v>16411.627585731516</v>
      </c>
      <c r="L30">
        <f t="shared" si="6"/>
        <v>0.10772723486218788</v>
      </c>
      <c r="O30" s="21">
        <f t="shared" si="8"/>
        <v>0</v>
      </c>
      <c r="P30" s="40">
        <f t="shared" si="7"/>
        <v>5.0119999999999996</v>
      </c>
    </row>
    <row r="31" spans="1:16" x14ac:dyDescent="0.2">
      <c r="A31" s="40">
        <v>30</v>
      </c>
      <c r="B31" s="40">
        <v>6.31</v>
      </c>
      <c r="C31" s="44">
        <v>29550</v>
      </c>
      <c r="D31" s="40">
        <v>76.19</v>
      </c>
      <c r="E31" s="1">
        <v>2846000</v>
      </c>
      <c r="F31">
        <v>21.27</v>
      </c>
      <c r="G31">
        <f t="shared" si="1"/>
        <v>268498.22227192816</v>
      </c>
      <c r="H31">
        <f t="shared" si="4"/>
        <v>65.387184446809044</v>
      </c>
      <c r="I31">
        <f t="shared" si="9"/>
        <v>50623.997799239427</v>
      </c>
      <c r="J31">
        <f t="shared" si="10"/>
        <v>0.50860296808855698</v>
      </c>
      <c r="K31">
        <f t="shared" si="5"/>
        <v>19710.753224020089</v>
      </c>
      <c r="L31">
        <f t="shared" si="6"/>
        <v>0.11086864400712444</v>
      </c>
      <c r="O31" s="36">
        <f t="shared" si="8"/>
        <v>0</v>
      </c>
      <c r="P31" s="40">
        <f t="shared" si="7"/>
        <v>6.31</v>
      </c>
    </row>
    <row r="32" spans="1:16" x14ac:dyDescent="0.2">
      <c r="A32" s="40">
        <v>30</v>
      </c>
      <c r="B32" s="40">
        <v>7.9429999999999996</v>
      </c>
      <c r="C32" s="44">
        <v>35910</v>
      </c>
      <c r="D32" s="40">
        <v>76.14</v>
      </c>
      <c r="E32" s="1">
        <v>3301000</v>
      </c>
      <c r="F32">
        <v>40.119999999999997</v>
      </c>
      <c r="G32">
        <f t="shared" si="1"/>
        <v>343232.65864376171</v>
      </c>
      <c r="H32">
        <f t="shared" si="4"/>
        <v>73.241689355873746</v>
      </c>
      <c r="I32">
        <f t="shared" si="9"/>
        <v>83976.920931671892</v>
      </c>
      <c r="J32">
        <f t="shared" si="10"/>
        <v>1.7916855692028715</v>
      </c>
      <c r="K32">
        <f t="shared" si="5"/>
        <v>25197.091346473473</v>
      </c>
      <c r="L32">
        <f t="shared" si="6"/>
        <v>8.8998767703319964E-2</v>
      </c>
      <c r="O32" s="21">
        <f t="shared" si="8"/>
        <v>0</v>
      </c>
      <c r="P32" s="40">
        <f t="shared" si="7"/>
        <v>7.9429999999999996</v>
      </c>
    </row>
    <row r="33" spans="1:16" x14ac:dyDescent="0.2">
      <c r="A33" s="40">
        <v>30</v>
      </c>
      <c r="B33" s="40">
        <v>10</v>
      </c>
      <c r="C33" s="44">
        <v>43580</v>
      </c>
      <c r="D33" s="40">
        <v>75.45</v>
      </c>
      <c r="E33" s="1">
        <v>3816000</v>
      </c>
      <c r="F33">
        <v>64.02</v>
      </c>
      <c r="G33">
        <f t="shared" si="1"/>
        <v>423204.06131007377</v>
      </c>
      <c r="H33">
        <f t="shared" si="4"/>
        <v>75.880993827535747</v>
      </c>
      <c r="I33">
        <f t="shared" si="9"/>
        <v>120747.86291739148</v>
      </c>
      <c r="J33">
        <f t="shared" si="10"/>
        <v>3.1354399989581618</v>
      </c>
      <c r="K33">
        <f t="shared" si="5"/>
        <v>31067.880991173624</v>
      </c>
      <c r="L33">
        <f t="shared" si="6"/>
        <v>8.2430376070380562E-2</v>
      </c>
      <c r="O33" s="21">
        <f t="shared" si="8"/>
        <v>0</v>
      </c>
      <c r="P33" s="40">
        <f t="shared" si="7"/>
        <v>10</v>
      </c>
    </row>
    <row r="34" spans="1:16" x14ac:dyDescent="0.2">
      <c r="A34" s="40">
        <v>30</v>
      </c>
      <c r="B34" s="40">
        <v>12.59</v>
      </c>
      <c r="C34" s="44">
        <v>52710</v>
      </c>
      <c r="D34" s="40">
        <v>75.19</v>
      </c>
      <c r="E34" s="1">
        <v>4406000</v>
      </c>
      <c r="F34">
        <v>93.49</v>
      </c>
      <c r="G34">
        <f t="shared" si="1"/>
        <v>512139.91635308281</v>
      </c>
      <c r="H34">
        <f t="shared" si="4"/>
        <v>75.971816464418737</v>
      </c>
      <c r="I34">
        <f t="shared" si="9"/>
        <v>162339.13351245888</v>
      </c>
      <c r="J34">
        <f t="shared" si="10"/>
        <v>4.3257949635153308</v>
      </c>
      <c r="K34">
        <f t="shared" si="5"/>
        <v>37596.76105856034</v>
      </c>
      <c r="L34">
        <f t="shared" si="6"/>
        <v>8.2210836051966413E-2</v>
      </c>
      <c r="O34" s="21">
        <f t="shared" si="8"/>
        <v>0</v>
      </c>
      <c r="P34" s="40">
        <f t="shared" si="7"/>
        <v>12.59</v>
      </c>
    </row>
    <row r="35" spans="1:16" x14ac:dyDescent="0.2">
      <c r="A35" s="40">
        <v>30</v>
      </c>
      <c r="B35" s="40">
        <v>15.85</v>
      </c>
      <c r="C35" s="44">
        <v>63940</v>
      </c>
      <c r="D35" s="40">
        <v>74.41</v>
      </c>
      <c r="E35" s="1">
        <v>5080000</v>
      </c>
      <c r="F35">
        <v>148.19999999999999</v>
      </c>
      <c r="G35">
        <f t="shared" si="1"/>
        <v>629304.17145543091</v>
      </c>
      <c r="H35">
        <f t="shared" si="4"/>
        <v>78.182814678731859</v>
      </c>
      <c r="I35">
        <f t="shared" si="9"/>
        <v>224736.82267069464</v>
      </c>
      <c r="J35">
        <f t="shared" si="10"/>
        <v>6.324259210056371</v>
      </c>
      <c r="K35">
        <f t="shared" si="5"/>
        <v>46197.919380791776</v>
      </c>
      <c r="L35">
        <f t="shared" si="6"/>
        <v>7.6995232152974408E-2</v>
      </c>
      <c r="O35" s="21">
        <f t="shared" si="8"/>
        <v>0</v>
      </c>
      <c r="P35" s="40">
        <f t="shared" si="7"/>
        <v>15.85</v>
      </c>
    </row>
    <row r="36" spans="1:16" x14ac:dyDescent="0.2">
      <c r="A36" s="40">
        <v>30</v>
      </c>
      <c r="B36" s="40">
        <v>19.95</v>
      </c>
      <c r="C36" s="44">
        <v>77390</v>
      </c>
      <c r="D36" s="40">
        <v>73.900000000000006</v>
      </c>
      <c r="E36" s="1">
        <v>5843000</v>
      </c>
      <c r="F36">
        <v>231.4</v>
      </c>
      <c r="G36">
        <f t="shared" si="1"/>
        <v>769451.72917860153</v>
      </c>
      <c r="H36">
        <f t="shared" si="4"/>
        <v>79.968688534786736</v>
      </c>
      <c r="I36">
        <f t="shared" si="9"/>
        <v>304290.51610451203</v>
      </c>
      <c r="J36">
        <f t="shared" si="10"/>
        <v>8.5960963393655607</v>
      </c>
      <c r="K36">
        <f t="shared" si="5"/>
        <v>56486.307519290523</v>
      </c>
      <c r="L36">
        <f t="shared" si="6"/>
        <v>7.2958571516956283E-2</v>
      </c>
      <c r="O36" s="21">
        <f t="shared" si="8"/>
        <v>0</v>
      </c>
      <c r="P36" s="40">
        <f t="shared" si="7"/>
        <v>19.95</v>
      </c>
    </row>
    <row r="37" spans="1:16" x14ac:dyDescent="0.2">
      <c r="A37" s="40">
        <v>30</v>
      </c>
      <c r="B37" s="40">
        <v>25.12</v>
      </c>
      <c r="C37" s="44">
        <v>93570</v>
      </c>
      <c r="D37" s="40">
        <v>73.52</v>
      </c>
      <c r="E37" s="1">
        <v>6667000</v>
      </c>
      <c r="F37">
        <v>358.8</v>
      </c>
      <c r="G37">
        <f t="shared" si="1"/>
        <v>933501.13639987982</v>
      </c>
      <c r="H37">
        <f t="shared" si="4"/>
        <v>80.577558274602467</v>
      </c>
      <c r="I37">
        <f t="shared" si="9"/>
        <v>404218.63689697353</v>
      </c>
      <c r="J37">
        <f t="shared" si="10"/>
        <v>11.022132960855455</v>
      </c>
      <c r="K37">
        <f t="shared" si="5"/>
        <v>68529.357022279597</v>
      </c>
      <c r="L37">
        <f t="shared" si="6"/>
        <v>7.1617258703041864E-2</v>
      </c>
      <c r="O37" s="21">
        <f t="shared" si="8"/>
        <v>0</v>
      </c>
      <c r="P37" s="40">
        <f t="shared" si="7"/>
        <v>25.12</v>
      </c>
    </row>
    <row r="38" spans="1:16" x14ac:dyDescent="0.2">
      <c r="A38" s="40">
        <v>30</v>
      </c>
      <c r="B38" s="40">
        <v>31.62</v>
      </c>
      <c r="C38" s="44">
        <v>112900</v>
      </c>
      <c r="D38" s="44">
        <v>72.86</v>
      </c>
      <c r="E38" s="1">
        <v>7598000</v>
      </c>
      <c r="F38">
        <v>533.1</v>
      </c>
      <c r="G38">
        <f t="shared" si="1"/>
        <v>1121814.8066160355</v>
      </c>
      <c r="H38">
        <f t="shared" si="4"/>
        <v>79.858492470356154</v>
      </c>
      <c r="I38">
        <f t="shared" si="9"/>
        <v>522282.88883181411</v>
      </c>
      <c r="J38">
        <f t="shared" si="10"/>
        <v>13.148357040788854</v>
      </c>
      <c r="K38">
        <f t="shared" si="5"/>
        <v>82353.673067772543</v>
      </c>
      <c r="L38">
        <f t="shared" si="6"/>
        <v>7.3203206946153815E-2</v>
      </c>
      <c r="O38" s="21">
        <f t="shared" si="8"/>
        <v>0</v>
      </c>
      <c r="P38" s="40">
        <f t="shared" si="7"/>
        <v>31.62</v>
      </c>
    </row>
    <row r="39" spans="1:16" x14ac:dyDescent="0.2">
      <c r="A39" s="40">
        <v>30</v>
      </c>
      <c r="B39" s="40">
        <v>39.81</v>
      </c>
      <c r="C39" s="44">
        <v>136300</v>
      </c>
      <c r="D39" s="44">
        <v>72.319999999999993</v>
      </c>
      <c r="E39" s="1">
        <v>8787000</v>
      </c>
      <c r="F39">
        <v>909.9</v>
      </c>
      <c r="G39">
        <f t="shared" si="1"/>
        <v>1402397.8398369181</v>
      </c>
      <c r="H39">
        <f t="shared" si="4"/>
        <v>86.286494178754737</v>
      </c>
      <c r="I39">
        <f t="shared" si="9"/>
        <v>715736.77927930467</v>
      </c>
      <c r="J39">
        <f t="shared" si="10"/>
        <v>18.072590358735322</v>
      </c>
      <c r="K39">
        <f t="shared" si="5"/>
        <v>102951.58570893221</v>
      </c>
      <c r="L39">
        <f t="shared" si="6"/>
        <v>5.9863025797539653E-2</v>
      </c>
      <c r="O39" s="21">
        <f t="shared" si="8"/>
        <v>0</v>
      </c>
      <c r="P39" s="40">
        <f t="shared" si="7"/>
        <v>39.81</v>
      </c>
    </row>
    <row r="40" spans="1:16" x14ac:dyDescent="0.2">
      <c r="A40" s="40">
        <v>30</v>
      </c>
      <c r="B40" s="40">
        <v>50</v>
      </c>
      <c r="C40" s="44">
        <v>163900</v>
      </c>
      <c r="D40" s="44">
        <v>71.63</v>
      </c>
      <c r="E40" s="1">
        <v>8799000</v>
      </c>
      <c r="F40">
        <v>1436</v>
      </c>
      <c r="G40">
        <f t="shared" si="1"/>
        <v>1538075.1026444142</v>
      </c>
      <c r="H40">
        <f t="shared" si="4"/>
        <v>70.295292808558102</v>
      </c>
      <c r="I40">
        <f t="shared" si="9"/>
        <v>854192.44936901529</v>
      </c>
      <c r="J40">
        <f t="shared" si="10"/>
        <v>17.738150640071478</v>
      </c>
      <c r="K40">
        <f t="shared" si="5"/>
        <v>112911.80452408946</v>
      </c>
      <c r="L40">
        <f t="shared" si="6"/>
        <v>9.6779054993415312E-2</v>
      </c>
      <c r="O40" s="21">
        <f t="shared" si="8"/>
        <v>0</v>
      </c>
      <c r="P40" s="40">
        <f t="shared" si="7"/>
        <v>50</v>
      </c>
    </row>
    <row r="41" spans="1:16" x14ac:dyDescent="0.2">
      <c r="A41" s="40">
        <v>40</v>
      </c>
      <c r="B41" s="40">
        <v>0.01</v>
      </c>
      <c r="C41" s="44">
        <v>18.399999999999999</v>
      </c>
      <c r="D41" s="40">
        <v>89.46</v>
      </c>
      <c r="E41">
        <v>3603</v>
      </c>
      <c r="F41">
        <v>0.10580000000000001</v>
      </c>
      <c r="G41">
        <f t="shared" si="1"/>
        <v>446.91871689798586</v>
      </c>
      <c r="H41">
        <f t="shared" si="4"/>
        <v>542.38034833381437</v>
      </c>
      <c r="K41">
        <f t="shared" si="5"/>
        <v>32.808800242447269</v>
      </c>
      <c r="L41">
        <f t="shared" si="6"/>
        <v>0.61322520211114295</v>
      </c>
      <c r="P41" s="40">
        <f>B41*$S$3</f>
        <v>2.5000000000000001E-3</v>
      </c>
    </row>
    <row r="42" spans="1:16" x14ac:dyDescent="0.2">
      <c r="A42" s="40">
        <v>40</v>
      </c>
      <c r="B42" s="40">
        <v>1.259E-2</v>
      </c>
      <c r="C42" s="44">
        <v>23.08</v>
      </c>
      <c r="D42" s="40">
        <v>89.06</v>
      </c>
      <c r="E42">
        <v>4511</v>
      </c>
      <c r="F42">
        <v>6.2010000000000003E-2</v>
      </c>
      <c r="G42">
        <f t="shared" si="1"/>
        <v>480.7403861219334</v>
      </c>
      <c r="H42">
        <f t="shared" si="4"/>
        <v>393.20138269960938</v>
      </c>
      <c r="K42">
        <f t="shared" si="5"/>
        <v>35.291686609651954</v>
      </c>
      <c r="L42">
        <f t="shared" si="6"/>
        <v>0.27994949721328144</v>
      </c>
      <c r="P42" s="40">
        <f t="shared" ref="P42:P78" si="11">B42*$S$3</f>
        <v>3.1475000000000001E-3</v>
      </c>
    </row>
    <row r="43" spans="1:16" x14ac:dyDescent="0.2">
      <c r="A43" s="40">
        <v>40</v>
      </c>
      <c r="B43" s="40">
        <v>1.585E-2</v>
      </c>
      <c r="C43" s="44">
        <v>29.05</v>
      </c>
      <c r="D43" s="40">
        <v>88.88</v>
      </c>
      <c r="E43">
        <v>5593</v>
      </c>
      <c r="F43">
        <v>0.1045</v>
      </c>
      <c r="G43">
        <f t="shared" si="1"/>
        <v>633.78085134374089</v>
      </c>
      <c r="H43">
        <f t="shared" si="4"/>
        <v>433.34319138398769</v>
      </c>
      <c r="K43">
        <f t="shared" si="5"/>
        <v>46.526557432078498</v>
      </c>
      <c r="L43">
        <f t="shared" si="6"/>
        <v>0.36192576710785684</v>
      </c>
      <c r="P43" s="40">
        <f t="shared" si="11"/>
        <v>3.9624999999999999E-3</v>
      </c>
    </row>
    <row r="44" spans="1:16" x14ac:dyDescent="0.2">
      <c r="A44" s="40">
        <v>40</v>
      </c>
      <c r="B44" s="40">
        <v>1.9949999999999999E-2</v>
      </c>
      <c r="C44" s="44">
        <v>36.47</v>
      </c>
      <c r="D44" s="40">
        <v>88.88</v>
      </c>
      <c r="E44">
        <v>6913</v>
      </c>
      <c r="F44">
        <v>7.8090000000000007E-2</v>
      </c>
      <c r="G44">
        <f t="shared" si="1"/>
        <v>708.35722851441039</v>
      </c>
      <c r="H44">
        <f t="shared" si="4"/>
        <v>339.40735182936021</v>
      </c>
      <c r="K44">
        <f t="shared" si="5"/>
        <v>52.00129225272017</v>
      </c>
      <c r="L44">
        <f t="shared" si="6"/>
        <v>0.18136089786520723</v>
      </c>
      <c r="P44" s="40">
        <f t="shared" si="11"/>
        <v>4.9874999999999997E-3</v>
      </c>
    </row>
    <row r="45" spans="1:16" x14ac:dyDescent="0.2">
      <c r="A45" s="40">
        <v>40</v>
      </c>
      <c r="B45" s="40">
        <v>2.512E-2</v>
      </c>
      <c r="C45" s="44">
        <v>45.85</v>
      </c>
      <c r="D45" s="40">
        <v>88.63</v>
      </c>
      <c r="E45">
        <v>8488</v>
      </c>
      <c r="F45">
        <v>7.893E-2</v>
      </c>
      <c r="G45">
        <f t="shared" si="1"/>
        <v>836.55156742765143</v>
      </c>
      <c r="H45">
        <f t="shared" si="4"/>
        <v>297.40380417988331</v>
      </c>
      <c r="K45">
        <f t="shared" si="5"/>
        <v>61.412181299412623</v>
      </c>
      <c r="L45">
        <f t="shared" si="6"/>
        <v>0.11520259477566618</v>
      </c>
      <c r="P45" s="40">
        <f t="shared" si="11"/>
        <v>6.28E-3</v>
      </c>
    </row>
    <row r="46" spans="1:16" x14ac:dyDescent="0.2">
      <c r="A46" s="40">
        <v>40</v>
      </c>
      <c r="B46" s="40">
        <v>3.1620000000000002E-2</v>
      </c>
      <c r="C46" s="44">
        <v>57.25</v>
      </c>
      <c r="D46" s="40">
        <v>88.73</v>
      </c>
      <c r="E46">
        <v>10350</v>
      </c>
      <c r="F46">
        <v>0.1915</v>
      </c>
      <c r="G46">
        <f t="shared" si="1"/>
        <v>1170.5393972953138</v>
      </c>
      <c r="H46">
        <f t="shared" si="4"/>
        <v>378.1509222570624</v>
      </c>
      <c r="K46">
        <f t="shared" si="5"/>
        <v>85.930599479776788</v>
      </c>
      <c r="L46">
        <f t="shared" si="6"/>
        <v>0.25097211312350948</v>
      </c>
      <c r="P46" s="40">
        <f t="shared" si="11"/>
        <v>7.9050000000000006E-3</v>
      </c>
    </row>
    <row r="47" spans="1:16" x14ac:dyDescent="0.2">
      <c r="A47" s="40">
        <v>40</v>
      </c>
      <c r="B47" s="40">
        <v>3.9809999999999998E-2</v>
      </c>
      <c r="C47" s="44">
        <v>71.790000000000006</v>
      </c>
      <c r="D47" s="40">
        <v>88.64</v>
      </c>
      <c r="E47">
        <v>12630</v>
      </c>
      <c r="F47">
        <v>0.1416</v>
      </c>
      <c r="G47">
        <f t="shared" si="1"/>
        <v>1292.2166457198578</v>
      </c>
      <c r="H47">
        <f t="shared" si="4"/>
        <v>288.99841140314646</v>
      </c>
      <c r="K47">
        <f t="shared" si="5"/>
        <v>94.863061662878252</v>
      </c>
      <c r="L47">
        <f t="shared" si="6"/>
        <v>0.10329577224306639</v>
      </c>
      <c r="P47" s="40">
        <f t="shared" si="11"/>
        <v>9.9524999999999995E-3</v>
      </c>
    </row>
    <row r="48" spans="1:16" x14ac:dyDescent="0.2">
      <c r="A48" s="40">
        <v>40</v>
      </c>
      <c r="B48" s="40">
        <v>5.0119999999999998E-2</v>
      </c>
      <c r="C48" s="44">
        <v>89.87</v>
      </c>
      <c r="D48" s="40">
        <v>88.56</v>
      </c>
      <c r="E48">
        <v>15410</v>
      </c>
      <c r="F48">
        <v>0.1462</v>
      </c>
      <c r="G48">
        <f t="shared" si="1"/>
        <v>1524.8656645137776</v>
      </c>
      <c r="H48">
        <f t="shared" si="4"/>
        <v>254.95979104485423</v>
      </c>
      <c r="K48">
        <f t="shared" si="5"/>
        <v>111.94208497429938</v>
      </c>
      <c r="L48">
        <f t="shared" si="6"/>
        <v>6.0319430913293913E-2</v>
      </c>
      <c r="M48" s="1"/>
      <c r="P48" s="40">
        <f t="shared" si="11"/>
        <v>1.2529999999999999E-2</v>
      </c>
    </row>
    <row r="49" spans="1:16" x14ac:dyDescent="0.2">
      <c r="A49" s="40">
        <v>40</v>
      </c>
      <c r="B49" s="40">
        <v>6.3100000000000003E-2</v>
      </c>
      <c r="C49" s="44">
        <v>112.5</v>
      </c>
      <c r="D49" s="40">
        <v>88.84</v>
      </c>
      <c r="E49">
        <v>18840</v>
      </c>
      <c r="F49">
        <v>0.16200000000000001</v>
      </c>
      <c r="G49">
        <f t="shared" si="1"/>
        <v>1827.9643502167817</v>
      </c>
      <c r="H49">
        <f t="shared" si="4"/>
        <v>232.51894809795041</v>
      </c>
      <c r="K49">
        <f t="shared" si="5"/>
        <v>134.19289671474394</v>
      </c>
      <c r="L49">
        <f t="shared" si="6"/>
        <v>3.7181769313702581E-2</v>
      </c>
      <c r="M49" s="1"/>
      <c r="P49" s="40">
        <f t="shared" si="11"/>
        <v>1.5775000000000001E-2</v>
      </c>
    </row>
    <row r="50" spans="1:16" x14ac:dyDescent="0.2">
      <c r="A50" s="40">
        <v>40</v>
      </c>
      <c r="B50" s="40">
        <v>7.9430000000000001E-2</v>
      </c>
      <c r="C50" s="44">
        <v>142</v>
      </c>
      <c r="D50" s="40">
        <v>88.98</v>
      </c>
      <c r="E50">
        <v>22840</v>
      </c>
      <c r="F50">
        <v>0.48359999999999997</v>
      </c>
      <c r="G50">
        <f t="shared" si="1"/>
        <v>2653.7141373326522</v>
      </c>
      <c r="H50">
        <f t="shared" si="4"/>
        <v>312.86986251124324</v>
      </c>
      <c r="K50">
        <f t="shared" si="5"/>
        <v>194.81210730357228</v>
      </c>
      <c r="L50">
        <f t="shared" si="6"/>
        <v>0.13832169598512359</v>
      </c>
      <c r="M50" s="1"/>
      <c r="P50" s="40">
        <f t="shared" si="11"/>
        <v>1.98575E-2</v>
      </c>
    </row>
    <row r="51" spans="1:16" x14ac:dyDescent="0.2">
      <c r="A51" s="40">
        <v>40</v>
      </c>
      <c r="B51" s="40">
        <v>0.1</v>
      </c>
      <c r="C51" s="44">
        <v>177.5</v>
      </c>
      <c r="D51" s="40">
        <v>88.12</v>
      </c>
      <c r="E51">
        <v>27360</v>
      </c>
      <c r="F51">
        <v>0.19800000000000001</v>
      </c>
      <c r="G51">
        <f t="shared" si="1"/>
        <v>2564.6370528561479</v>
      </c>
      <c r="H51">
        <f t="shared" si="4"/>
        <v>180.86644107498466</v>
      </c>
      <c r="K51">
        <f t="shared" si="5"/>
        <v>188.2728594263429</v>
      </c>
      <c r="L51">
        <f t="shared" si="6"/>
        <v>3.6835389873356929E-3</v>
      </c>
      <c r="M51" s="1"/>
      <c r="P51" s="40">
        <f t="shared" si="11"/>
        <v>2.5000000000000001E-2</v>
      </c>
    </row>
    <row r="52" spans="1:16" x14ac:dyDescent="0.2">
      <c r="A52" s="40">
        <v>40</v>
      </c>
      <c r="B52" s="40">
        <v>0.12590000000000001</v>
      </c>
      <c r="C52" s="44">
        <v>218.5</v>
      </c>
      <c r="D52" s="44">
        <v>88.01</v>
      </c>
      <c r="E52">
        <v>33280</v>
      </c>
      <c r="F52">
        <v>0.35189999999999999</v>
      </c>
      <c r="G52">
        <f t="shared" si="1"/>
        <v>3365.3520880662368</v>
      </c>
      <c r="H52">
        <f t="shared" si="4"/>
        <v>207.41959300550005</v>
      </c>
      <c r="K52">
        <f t="shared" si="5"/>
        <v>247.05424102448384</v>
      </c>
      <c r="L52">
        <f t="shared" si="6"/>
        <v>1.7078053097294661E-2</v>
      </c>
      <c r="M52" s="1"/>
      <c r="P52" s="40">
        <f t="shared" si="11"/>
        <v>3.1475000000000003E-2</v>
      </c>
    </row>
    <row r="53" spans="1:16" x14ac:dyDescent="0.2">
      <c r="A53" s="40">
        <v>40</v>
      </c>
      <c r="B53" s="40">
        <v>0.1585</v>
      </c>
      <c r="C53" s="44">
        <v>276.2</v>
      </c>
      <c r="D53" s="44">
        <v>87.34</v>
      </c>
      <c r="E53">
        <v>39940</v>
      </c>
      <c r="F53">
        <v>0.3105</v>
      </c>
      <c r="G53">
        <f t="shared" si="1"/>
        <v>3797.8584081932158</v>
      </c>
      <c r="H53">
        <f t="shared" si="4"/>
        <v>162.57250887573176</v>
      </c>
      <c r="K53">
        <f t="shared" si="5"/>
        <v>278.80501118495789</v>
      </c>
      <c r="L53">
        <f t="shared" si="6"/>
        <v>8.8955301541870037E-5</v>
      </c>
      <c r="M53" s="1"/>
      <c r="P53" s="40">
        <f t="shared" si="11"/>
        <v>3.9625E-2</v>
      </c>
    </row>
    <row r="54" spans="1:16" x14ac:dyDescent="0.2">
      <c r="A54" s="40">
        <v>40</v>
      </c>
      <c r="B54" s="40">
        <v>0.19950000000000001</v>
      </c>
      <c r="C54" s="44">
        <v>343</v>
      </c>
      <c r="D54" s="44">
        <v>86.96</v>
      </c>
      <c r="E54">
        <v>48810</v>
      </c>
      <c r="F54">
        <v>0.90749999999999997</v>
      </c>
      <c r="G54">
        <f t="shared" si="1"/>
        <v>5525.5609383541796</v>
      </c>
      <c r="H54">
        <f t="shared" si="4"/>
        <v>228.29720507402999</v>
      </c>
      <c r="K54">
        <f t="shared" si="5"/>
        <v>405.63757613962804</v>
      </c>
      <c r="L54">
        <f t="shared" si="6"/>
        <v>3.3348910272485953E-2</v>
      </c>
      <c r="M54" s="1"/>
      <c r="P54" s="40">
        <f t="shared" si="11"/>
        <v>4.9875000000000003E-2</v>
      </c>
    </row>
    <row r="55" spans="1:16" x14ac:dyDescent="0.2">
      <c r="A55" s="40">
        <v>40</v>
      </c>
      <c r="B55" s="40">
        <v>0.25119999999999998</v>
      </c>
      <c r="C55" s="44">
        <v>434.7</v>
      </c>
      <c r="D55" s="44">
        <v>86.32</v>
      </c>
      <c r="E55">
        <v>58680</v>
      </c>
      <c r="F55">
        <v>0.249</v>
      </c>
      <c r="G55">
        <f t="shared" si="1"/>
        <v>4943.4705762018666</v>
      </c>
      <c r="H55">
        <f t="shared" si="4"/>
        <v>107.58135108540313</v>
      </c>
      <c r="K55">
        <f t="shared" si="5"/>
        <v>362.90567502914462</v>
      </c>
      <c r="L55">
        <f t="shared" si="6"/>
        <v>2.7277273147616497E-2</v>
      </c>
      <c r="P55" s="40">
        <f t="shared" si="11"/>
        <v>6.2799999999999995E-2</v>
      </c>
    </row>
    <row r="56" spans="1:16" x14ac:dyDescent="0.2">
      <c r="A56" s="40">
        <v>40</v>
      </c>
      <c r="B56" s="40">
        <v>0.31619999999999998</v>
      </c>
      <c r="C56" s="44">
        <v>539.1</v>
      </c>
      <c r="D56" s="44">
        <v>86.33</v>
      </c>
      <c r="E56">
        <v>69820</v>
      </c>
      <c r="F56">
        <v>0.5323</v>
      </c>
      <c r="G56">
        <f t="shared" si="1"/>
        <v>6613.2534751422872</v>
      </c>
      <c r="H56">
        <f t="shared" si="4"/>
        <v>126.95004476529056</v>
      </c>
      <c r="K56">
        <f t="shared" si="5"/>
        <v>485.48629541541436</v>
      </c>
      <c r="L56">
        <f t="shared" si="6"/>
        <v>9.8903798260166348E-3</v>
      </c>
      <c r="P56" s="40">
        <f t="shared" si="11"/>
        <v>7.9049999999999995E-2</v>
      </c>
    </row>
    <row r="57" spans="1:16" x14ac:dyDescent="0.2">
      <c r="A57" s="40">
        <v>40</v>
      </c>
      <c r="B57" s="40">
        <v>0.39810000000000001</v>
      </c>
      <c r="C57" s="44">
        <v>678.7</v>
      </c>
      <c r="D57" s="44">
        <v>85.89</v>
      </c>
      <c r="E57">
        <v>84280</v>
      </c>
      <c r="F57">
        <v>1.1990000000000001</v>
      </c>
      <c r="G57">
        <f t="shared" si="1"/>
        <v>9043.6440003086664</v>
      </c>
      <c r="H57">
        <f t="shared" si="4"/>
        <v>151.90440831260068</v>
      </c>
      <c r="K57">
        <f t="shared" si="5"/>
        <v>663.90396788340672</v>
      </c>
      <c r="L57">
        <f t="shared" si="6"/>
        <v>4.7526390524162718E-4</v>
      </c>
      <c r="M57" s="1"/>
      <c r="P57" s="40">
        <f t="shared" si="11"/>
        <v>9.9525000000000002E-2</v>
      </c>
    </row>
    <row r="58" spans="1:16" x14ac:dyDescent="0.2">
      <c r="A58" s="40">
        <v>40</v>
      </c>
      <c r="B58" s="40">
        <v>0.50119999999999998</v>
      </c>
      <c r="C58" s="44">
        <v>848.3</v>
      </c>
      <c r="D58" s="44">
        <v>85.42</v>
      </c>
      <c r="E58" s="1">
        <v>100400</v>
      </c>
      <c r="F58">
        <v>0.45279999999999998</v>
      </c>
      <c r="G58">
        <f t="shared" si="1"/>
        <v>8561.8625969988389</v>
      </c>
      <c r="H58">
        <f t="shared" si="4"/>
        <v>82.682020798459391</v>
      </c>
      <c r="K58">
        <f t="shared" si="5"/>
        <v>628.53585904377155</v>
      </c>
      <c r="L58">
        <f t="shared" si="6"/>
        <v>6.7114247564727531E-2</v>
      </c>
      <c r="P58" s="40">
        <f t="shared" si="11"/>
        <v>0.12529999999999999</v>
      </c>
    </row>
    <row r="59" spans="1:16" x14ac:dyDescent="0.2">
      <c r="A59" s="40">
        <v>40</v>
      </c>
      <c r="B59" s="40">
        <v>0.63100000000000001</v>
      </c>
      <c r="C59" s="44">
        <v>1029</v>
      </c>
      <c r="D59" s="44">
        <v>85.68</v>
      </c>
      <c r="E59" s="1">
        <v>120700</v>
      </c>
      <c r="F59">
        <v>1.5149999999999999</v>
      </c>
      <c r="G59">
        <f t="shared" si="1"/>
        <v>12631.308511986501</v>
      </c>
      <c r="H59">
        <f t="shared" si="4"/>
        <v>127.13293384683293</v>
      </c>
      <c r="K59">
        <f t="shared" si="5"/>
        <v>927.27841126663861</v>
      </c>
      <c r="L59">
        <f t="shared" si="6"/>
        <v>9.7722713933811722E-3</v>
      </c>
      <c r="P59" s="40">
        <f t="shared" si="11"/>
        <v>0.15775</v>
      </c>
    </row>
    <row r="60" spans="1:16" x14ac:dyDescent="0.2">
      <c r="A60" s="40">
        <v>40</v>
      </c>
      <c r="B60" s="40">
        <v>0.79430000000000001</v>
      </c>
      <c r="C60" s="44">
        <v>1294</v>
      </c>
      <c r="D60" s="44">
        <v>84.29</v>
      </c>
      <c r="E60" s="1">
        <v>143200</v>
      </c>
      <c r="F60">
        <v>2.1139999999999999</v>
      </c>
      <c r="G60">
        <f t="shared" si="1"/>
        <v>15480.158781540238</v>
      </c>
      <c r="H60">
        <f t="shared" si="4"/>
        <v>120.18799224041481</v>
      </c>
      <c r="K60">
        <f t="shared" si="5"/>
        <v>1136.4156791420542</v>
      </c>
      <c r="L60">
        <f t="shared" si="6"/>
        <v>1.4830556784648695E-2</v>
      </c>
      <c r="P60" s="40">
        <f t="shared" si="11"/>
        <v>0.198575</v>
      </c>
    </row>
    <row r="61" spans="1:16" x14ac:dyDescent="0.2">
      <c r="A61" s="40">
        <v>40</v>
      </c>
      <c r="B61" s="40">
        <v>1</v>
      </c>
      <c r="C61" s="44">
        <v>1607</v>
      </c>
      <c r="D61" s="44">
        <v>84.31</v>
      </c>
      <c r="E61" s="1">
        <v>168900</v>
      </c>
      <c r="F61">
        <v>0.54979999999999996</v>
      </c>
      <c r="G61">
        <f t="shared" si="1"/>
        <v>13494.123071227323</v>
      </c>
      <c r="H61">
        <f t="shared" si="4"/>
        <v>54.716935323990874</v>
      </c>
      <c r="K61">
        <f t="shared" si="5"/>
        <v>990.61858801486119</v>
      </c>
      <c r="L61">
        <f t="shared" si="6"/>
        <v>0.14711850845487884</v>
      </c>
      <c r="P61" s="40">
        <f t="shared" si="11"/>
        <v>0.25</v>
      </c>
    </row>
    <row r="62" spans="1:16" x14ac:dyDescent="0.2">
      <c r="A62" s="40">
        <v>40</v>
      </c>
      <c r="B62" s="40">
        <v>1.2589999999999999</v>
      </c>
      <c r="C62" s="44">
        <v>1970</v>
      </c>
      <c r="D62" s="44">
        <v>84.33</v>
      </c>
      <c r="E62" s="1">
        <v>201300</v>
      </c>
      <c r="F62">
        <v>1.4390000000000001</v>
      </c>
      <c r="G62">
        <f t="shared" si="1"/>
        <v>18822.927899750455</v>
      </c>
      <c r="H62">
        <f t="shared" si="4"/>
        <v>73.184358987396564</v>
      </c>
      <c r="I62">
        <f t="shared" ref="I62:I78" si="12">10^(10^(($N$2/($N$2+$O$2))*LOG(LOG(E62))+($O$2/($N$2+$O$2))*LOG(LOG(F62))))</f>
        <v>423.50927124214559</v>
      </c>
      <c r="J62">
        <f t="shared" ref="J62:J78" si="13">(I62-C62)^2/C62^2</f>
        <v>0.61625745938674015</v>
      </c>
      <c r="K62">
        <f t="shared" si="5"/>
        <v>1381.8120792239374</v>
      </c>
      <c r="L62">
        <f t="shared" si="6"/>
        <v>8.9145566787824385E-2</v>
      </c>
      <c r="P62" s="40">
        <f t="shared" si="11"/>
        <v>0.31474999999999997</v>
      </c>
    </row>
    <row r="63" spans="1:16" x14ac:dyDescent="0.2">
      <c r="A63" s="40">
        <v>40</v>
      </c>
      <c r="B63" s="40">
        <v>1.585</v>
      </c>
      <c r="C63" s="44">
        <v>2482</v>
      </c>
      <c r="D63" s="44">
        <v>83.39</v>
      </c>
      <c r="E63" s="1">
        <v>242500</v>
      </c>
      <c r="F63">
        <v>1.669</v>
      </c>
      <c r="G63">
        <f t="shared" si="1"/>
        <v>22504.048839448744</v>
      </c>
      <c r="H63">
        <f t="shared" si="4"/>
        <v>65.074895367398014</v>
      </c>
      <c r="I63">
        <f t="shared" si="12"/>
        <v>702.98165950453597</v>
      </c>
      <c r="J63">
        <f t="shared" si="13"/>
        <v>0.51375646083213078</v>
      </c>
      <c r="K63">
        <f t="shared" si="5"/>
        <v>1652.0472629663525</v>
      </c>
      <c r="L63">
        <f t="shared" si="6"/>
        <v>0.11181579827775988</v>
      </c>
      <c r="P63" s="40">
        <f t="shared" si="11"/>
        <v>0.39624999999999999</v>
      </c>
    </row>
    <row r="64" spans="1:16" x14ac:dyDescent="0.2">
      <c r="A64" s="40">
        <v>40</v>
      </c>
      <c r="B64" s="40">
        <v>1.9950000000000001</v>
      </c>
      <c r="C64" s="44">
        <v>3024</v>
      </c>
      <c r="D64" s="44">
        <v>82.49</v>
      </c>
      <c r="E64" s="1">
        <v>285600</v>
      </c>
      <c r="F64">
        <v>3.262</v>
      </c>
      <c r="G64">
        <f t="shared" si="1"/>
        <v>29329.411834581402</v>
      </c>
      <c r="H64">
        <f t="shared" si="4"/>
        <v>75.670505859094547</v>
      </c>
      <c r="I64">
        <f t="shared" si="12"/>
        <v>2516.8978201041705</v>
      </c>
      <c r="J64">
        <f t="shared" si="13"/>
        <v>2.8120781199161365E-2</v>
      </c>
      <c r="K64">
        <f t="shared" si="5"/>
        <v>2153.1047542340857</v>
      </c>
      <c r="L64">
        <f t="shared" si="6"/>
        <v>8.2940808748013281E-2</v>
      </c>
      <c r="P64" s="40">
        <f t="shared" si="11"/>
        <v>0.49875000000000003</v>
      </c>
    </row>
    <row r="65" spans="1:16" x14ac:dyDescent="0.2">
      <c r="A65" s="40">
        <v>40</v>
      </c>
      <c r="B65" s="40">
        <v>2.512</v>
      </c>
      <c r="C65" s="44">
        <v>3768</v>
      </c>
      <c r="D65" s="44">
        <v>82.09</v>
      </c>
      <c r="E65" s="1">
        <v>340000</v>
      </c>
      <c r="F65">
        <v>2.7669999999999999</v>
      </c>
      <c r="G65">
        <f t="shared" si="1"/>
        <v>32627.587683037895</v>
      </c>
      <c r="H65">
        <f t="shared" si="4"/>
        <v>58.662214803828569</v>
      </c>
      <c r="I65">
        <f t="shared" si="12"/>
        <v>2172.8186654844103</v>
      </c>
      <c r="J65">
        <f t="shared" si="13"/>
        <v>0.17922489319398083</v>
      </c>
      <c r="K65">
        <f t="shared" si="5"/>
        <v>2395.2275127695539</v>
      </c>
      <c r="L65">
        <f t="shared" si="6"/>
        <v>0.13273191030518941</v>
      </c>
      <c r="P65" s="40">
        <f t="shared" si="11"/>
        <v>0.628</v>
      </c>
    </row>
    <row r="66" spans="1:16" x14ac:dyDescent="0.2">
      <c r="A66" s="40">
        <v>40</v>
      </c>
      <c r="B66" s="40">
        <v>3.1619999999999999</v>
      </c>
      <c r="C66" s="44">
        <v>4663</v>
      </c>
      <c r="D66" s="44">
        <v>82.58</v>
      </c>
      <c r="E66" s="1">
        <v>404100</v>
      </c>
      <c r="F66">
        <v>6.4980000000000002</v>
      </c>
      <c r="G66">
        <f t="shared" si="1"/>
        <v>44437.234342622578</v>
      </c>
      <c r="H66">
        <f t="shared" si="4"/>
        <v>72.756671986179327</v>
      </c>
      <c r="I66">
        <f t="shared" si="12"/>
        <v>6459.4599428655829</v>
      </c>
      <c r="J66">
        <f t="shared" si="13"/>
        <v>0.14842403868107454</v>
      </c>
      <c r="K66">
        <f t="shared" si="5"/>
        <v>3262.1868132828968</v>
      </c>
      <c r="L66">
        <f t="shared" si="6"/>
        <v>9.0246342910886707E-2</v>
      </c>
      <c r="P66" s="40">
        <f t="shared" si="11"/>
        <v>0.79049999999999998</v>
      </c>
    </row>
    <row r="67" spans="1:16" x14ac:dyDescent="0.2">
      <c r="A67" s="40">
        <v>40</v>
      </c>
      <c r="B67" s="40">
        <v>3.9809999999999999</v>
      </c>
      <c r="C67" s="44">
        <v>5741</v>
      </c>
      <c r="D67" s="44">
        <v>81.94</v>
      </c>
      <c r="E67" s="1">
        <v>471900</v>
      </c>
      <c r="F67">
        <v>9.8219999999999992</v>
      </c>
      <c r="G67">
        <f t="shared" ref="G67:G130" si="14">10^(($N$2/($N$2+$O$2))*LOG(E67)+($O$2/($N$2+$O$2))*LOG(F67))</f>
        <v>54641.167202112163</v>
      </c>
      <c r="H67">
        <f t="shared" si="4"/>
        <v>72.551366113470394</v>
      </c>
      <c r="I67">
        <f t="shared" si="12"/>
        <v>10077.126089357011</v>
      </c>
      <c r="J67">
        <f t="shared" si="13"/>
        <v>0.57046461528470782</v>
      </c>
      <c r="K67">
        <f t="shared" si="5"/>
        <v>4011.26887723851</v>
      </c>
      <c r="L67">
        <f t="shared" si="6"/>
        <v>9.0778312570357317E-2</v>
      </c>
      <c r="P67" s="40">
        <f t="shared" si="11"/>
        <v>0.99524999999999997</v>
      </c>
    </row>
    <row r="68" spans="1:16" x14ac:dyDescent="0.2">
      <c r="A68" s="40">
        <v>40</v>
      </c>
      <c r="B68" s="40">
        <v>5.0119999999999996</v>
      </c>
      <c r="C68" s="44">
        <v>7087</v>
      </c>
      <c r="D68" s="44">
        <v>81.78</v>
      </c>
      <c r="E68" s="1">
        <v>565300</v>
      </c>
      <c r="F68">
        <v>12.71</v>
      </c>
      <c r="G68">
        <f t="shared" si="14"/>
        <v>66474.074346042253</v>
      </c>
      <c r="H68">
        <f t="shared" ref="H68:H131" si="15">(G68-C68)^2/C68^2</f>
        <v>70.219704218430053</v>
      </c>
      <c r="I68">
        <f t="shared" si="12"/>
        <v>13646.341262354756</v>
      </c>
      <c r="J68">
        <f t="shared" si="13"/>
        <v>0.85663455193568194</v>
      </c>
      <c r="K68">
        <f t="shared" ref="K68:K131" si="16">10^(($N$2/($N$2+$O$2))*LOG(E68)+($O$2/($N$2+$O$2))*LOG(F68)+($N$2/(($N$2+$O$2)^2)*$O$2*(-$M$2)))</f>
        <v>4879.935755786918</v>
      </c>
      <c r="L68">
        <f t="shared" ref="L68:L131" si="17">(K68-C68)^2/C68^2</f>
        <v>9.6985114854226187E-2</v>
      </c>
      <c r="P68" s="40">
        <f t="shared" si="11"/>
        <v>1.2529999999999999</v>
      </c>
    </row>
    <row r="69" spans="1:16" x14ac:dyDescent="0.2">
      <c r="A69" s="40">
        <v>40</v>
      </c>
      <c r="B69" s="40">
        <v>6.31</v>
      </c>
      <c r="C69" s="44">
        <v>8676</v>
      </c>
      <c r="D69" s="44">
        <v>80.92</v>
      </c>
      <c r="E69" s="1">
        <v>665300</v>
      </c>
      <c r="F69">
        <v>19.649999999999999</v>
      </c>
      <c r="G69">
        <f t="shared" si="14"/>
        <v>82620.254742331585</v>
      </c>
      <c r="H69">
        <f t="shared" si="15"/>
        <v>72.638988119704834</v>
      </c>
      <c r="I69">
        <f t="shared" si="12"/>
        <v>20410.505525274653</v>
      </c>
      <c r="J69">
        <f t="shared" si="13"/>
        <v>1.8293234470057536</v>
      </c>
      <c r="K69">
        <f t="shared" si="16"/>
        <v>6065.2448226732113</v>
      </c>
      <c r="L69">
        <f t="shared" si="17"/>
        <v>9.0550991313783483E-2</v>
      </c>
      <c r="P69" s="40">
        <f t="shared" si="11"/>
        <v>1.5774999999999999</v>
      </c>
    </row>
    <row r="70" spans="1:16" x14ac:dyDescent="0.2">
      <c r="A70" s="40">
        <v>40</v>
      </c>
      <c r="B70" s="40">
        <v>7.9429999999999996</v>
      </c>
      <c r="C70" s="44">
        <v>10620</v>
      </c>
      <c r="D70" s="44">
        <v>80.33</v>
      </c>
      <c r="E70" s="1">
        <v>782500</v>
      </c>
      <c r="F70">
        <v>39.950000000000003</v>
      </c>
      <c r="G70">
        <f t="shared" si="14"/>
        <v>108415.36435754821</v>
      </c>
      <c r="H70">
        <f t="shared" si="15"/>
        <v>84.79837007445721</v>
      </c>
      <c r="I70">
        <f t="shared" si="12"/>
        <v>34797.578371005053</v>
      </c>
      <c r="J70">
        <f t="shared" si="13"/>
        <v>5.1829445906179519</v>
      </c>
      <c r="K70">
        <f t="shared" si="16"/>
        <v>7958.89251877284</v>
      </c>
      <c r="L70">
        <f t="shared" si="17"/>
        <v>6.2787876928397546E-2</v>
      </c>
      <c r="P70" s="40">
        <f t="shared" si="11"/>
        <v>1.9857499999999999</v>
      </c>
    </row>
    <row r="71" spans="1:16" x14ac:dyDescent="0.2">
      <c r="A71" s="40">
        <v>40</v>
      </c>
      <c r="B71" s="40">
        <v>10</v>
      </c>
      <c r="C71" s="44">
        <v>13080</v>
      </c>
      <c r="D71" s="44">
        <v>79.95</v>
      </c>
      <c r="E71" s="1">
        <v>916000</v>
      </c>
      <c r="F71">
        <v>62.64</v>
      </c>
      <c r="G71">
        <f t="shared" si="14"/>
        <v>134550.93769654338</v>
      </c>
      <c r="H71">
        <f t="shared" si="15"/>
        <v>86.244077290056509</v>
      </c>
      <c r="I71">
        <f t="shared" si="12"/>
        <v>49023.079085130164</v>
      </c>
      <c r="J71">
        <f t="shared" si="13"/>
        <v>7.5511842795214665</v>
      </c>
      <c r="K71">
        <f t="shared" si="16"/>
        <v>9877.5340356298111</v>
      </c>
      <c r="L71">
        <f t="shared" si="17"/>
        <v>5.9945081858929078E-2</v>
      </c>
      <c r="P71" s="40">
        <f t="shared" si="11"/>
        <v>2.5</v>
      </c>
    </row>
    <row r="72" spans="1:16" x14ac:dyDescent="0.2">
      <c r="A72" s="40">
        <v>40</v>
      </c>
      <c r="B72" s="40">
        <v>12.59</v>
      </c>
      <c r="C72" s="44">
        <v>16020</v>
      </c>
      <c r="D72" s="44">
        <v>79.56</v>
      </c>
      <c r="E72" s="1">
        <v>1079000</v>
      </c>
      <c r="F72">
        <v>98.56</v>
      </c>
      <c r="G72">
        <f t="shared" si="14"/>
        <v>167941.21649655598</v>
      </c>
      <c r="H72">
        <f t="shared" si="15"/>
        <v>89.931499568241918</v>
      </c>
      <c r="I72">
        <f t="shared" si="12"/>
        <v>68327.046448507826</v>
      </c>
      <c r="J72">
        <f t="shared" si="13"/>
        <v>10.6609368913326</v>
      </c>
      <c r="K72">
        <f t="shared" si="16"/>
        <v>12328.751551855015</v>
      </c>
      <c r="L72">
        <f t="shared" si="17"/>
        <v>5.3091076486526508E-2</v>
      </c>
      <c r="P72" s="40">
        <f t="shared" si="11"/>
        <v>3.1475</v>
      </c>
    </row>
    <row r="73" spans="1:16" x14ac:dyDescent="0.2">
      <c r="A73" s="40">
        <v>40</v>
      </c>
      <c r="B73" s="40">
        <v>15.85</v>
      </c>
      <c r="C73" s="44">
        <v>19610</v>
      </c>
      <c r="D73" s="44">
        <v>79.19</v>
      </c>
      <c r="E73" s="1">
        <v>1262000</v>
      </c>
      <c r="F73">
        <v>114.7</v>
      </c>
      <c r="G73">
        <f t="shared" si="14"/>
        <v>196227.63404370943</v>
      </c>
      <c r="H73">
        <f t="shared" si="15"/>
        <v>81.11719752719506</v>
      </c>
      <c r="I73">
        <f t="shared" si="12"/>
        <v>81278.273467253806</v>
      </c>
      <c r="J73">
        <f t="shared" si="13"/>
        <v>9.8893646723863942</v>
      </c>
      <c r="K73">
        <f t="shared" si="16"/>
        <v>14405.288935029434</v>
      </c>
      <c r="L73">
        <f t="shared" si="17"/>
        <v>7.0443035598627732E-2</v>
      </c>
      <c r="P73" s="40">
        <f t="shared" si="11"/>
        <v>3.9624999999999999</v>
      </c>
    </row>
    <row r="74" spans="1:16" x14ac:dyDescent="0.2">
      <c r="A74" s="40">
        <v>40</v>
      </c>
      <c r="B74" s="40">
        <v>19.95</v>
      </c>
      <c r="C74" s="44">
        <v>23940</v>
      </c>
      <c r="D74" s="44">
        <v>78.849999999999994</v>
      </c>
      <c r="E74" s="1">
        <v>1477000</v>
      </c>
      <c r="F74">
        <v>205.8</v>
      </c>
      <c r="G74">
        <f t="shared" si="14"/>
        <v>250145.94684599631</v>
      </c>
      <c r="H74">
        <f t="shared" si="15"/>
        <v>89.281143523829257</v>
      </c>
      <c r="I74">
        <f t="shared" si="12"/>
        <v>117607.09954636289</v>
      </c>
      <c r="J74">
        <f t="shared" si="13"/>
        <v>15.308260796498793</v>
      </c>
      <c r="K74">
        <f t="shared" si="16"/>
        <v>18363.492266539957</v>
      </c>
      <c r="L74">
        <f t="shared" si="17"/>
        <v>5.4259567223090555E-2</v>
      </c>
      <c r="P74" s="40">
        <f t="shared" si="11"/>
        <v>4.9874999999999998</v>
      </c>
    </row>
    <row r="75" spans="1:16" x14ac:dyDescent="0.2">
      <c r="A75" s="40">
        <v>40</v>
      </c>
      <c r="B75" s="40">
        <v>25.12</v>
      </c>
      <c r="C75" s="44">
        <v>29210</v>
      </c>
      <c r="D75" s="44">
        <v>78.58</v>
      </c>
      <c r="E75" s="1">
        <v>1725000</v>
      </c>
      <c r="F75">
        <v>325.10000000000002</v>
      </c>
      <c r="G75">
        <f t="shared" si="14"/>
        <v>310337.79739529314</v>
      </c>
      <c r="H75">
        <f t="shared" si="15"/>
        <v>92.628464747220548</v>
      </c>
      <c r="I75">
        <f t="shared" si="12"/>
        <v>158358.36561389457</v>
      </c>
      <c r="J75">
        <f t="shared" si="13"/>
        <v>19.548557454882236</v>
      </c>
      <c r="K75">
        <f t="shared" si="16"/>
        <v>22782.242983901153</v>
      </c>
      <c r="L75">
        <f t="shared" si="17"/>
        <v>4.8423456695618365E-2</v>
      </c>
      <c r="P75" s="40">
        <f t="shared" si="11"/>
        <v>6.28</v>
      </c>
    </row>
    <row r="76" spans="1:16" x14ac:dyDescent="0.2">
      <c r="A76" s="40">
        <v>40</v>
      </c>
      <c r="B76" s="40">
        <v>31.62</v>
      </c>
      <c r="C76" s="44">
        <v>35620</v>
      </c>
      <c r="D76" s="44">
        <v>78.349999999999994</v>
      </c>
      <c r="E76" s="1">
        <v>2008000</v>
      </c>
      <c r="F76">
        <v>509.2</v>
      </c>
      <c r="G76">
        <f t="shared" si="14"/>
        <v>383343.97845626541</v>
      </c>
      <c r="H76">
        <f t="shared" si="15"/>
        <v>95.297487259027875</v>
      </c>
      <c r="I76">
        <f t="shared" si="12"/>
        <v>210154.87482909512</v>
      </c>
      <c r="J76">
        <f t="shared" si="13"/>
        <v>24.009140190884995</v>
      </c>
      <c r="K76">
        <f t="shared" si="16"/>
        <v>28141.707961153646</v>
      </c>
      <c r="L76">
        <f t="shared" si="17"/>
        <v>4.4077505853849362E-2</v>
      </c>
      <c r="P76" s="40">
        <f t="shared" si="11"/>
        <v>7.9050000000000002</v>
      </c>
    </row>
    <row r="77" spans="1:16" x14ac:dyDescent="0.2">
      <c r="A77" s="40">
        <v>40</v>
      </c>
      <c r="B77" s="40">
        <v>39.81</v>
      </c>
      <c r="C77" s="44">
        <v>43340</v>
      </c>
      <c r="D77" s="44">
        <v>78.22</v>
      </c>
      <c r="E77" s="1">
        <v>2351000</v>
      </c>
      <c r="F77">
        <v>829.4</v>
      </c>
      <c r="G77">
        <f t="shared" si="14"/>
        <v>479462.79141641094</v>
      </c>
      <c r="H77">
        <f t="shared" si="15"/>
        <v>101.26042650967808</v>
      </c>
      <c r="I77">
        <f t="shared" si="12"/>
        <v>282026.93536593608</v>
      </c>
      <c r="J77">
        <f t="shared" si="13"/>
        <v>30.330493924783223</v>
      </c>
      <c r="K77">
        <f t="shared" si="16"/>
        <v>35197.896960887119</v>
      </c>
      <c r="L77">
        <f t="shared" si="17"/>
        <v>3.5293552455952011E-2</v>
      </c>
      <c r="P77" s="40">
        <f t="shared" si="11"/>
        <v>9.9525000000000006</v>
      </c>
    </row>
    <row r="78" spans="1:16" x14ac:dyDescent="0.2">
      <c r="A78" s="40">
        <v>40</v>
      </c>
      <c r="B78" s="40">
        <v>50</v>
      </c>
      <c r="C78" s="44">
        <v>52590</v>
      </c>
      <c r="D78" s="44">
        <v>78.180000000000007</v>
      </c>
      <c r="E78" s="1">
        <v>2650000</v>
      </c>
      <c r="F78">
        <v>1304</v>
      </c>
      <c r="G78">
        <f t="shared" si="14"/>
        <v>577633.29400055914</v>
      </c>
      <c r="H78">
        <f t="shared" si="15"/>
        <v>99.674459707066546</v>
      </c>
      <c r="I78">
        <f t="shared" si="12"/>
        <v>361244.24338153278</v>
      </c>
      <c r="J78">
        <f t="shared" si="13"/>
        <v>34.445949649359768</v>
      </c>
      <c r="K78">
        <f t="shared" si="16"/>
        <v>42404.70277859729</v>
      </c>
      <c r="L78">
        <f t="shared" si="17"/>
        <v>3.7509482467912567E-2</v>
      </c>
      <c r="P78" s="40">
        <f t="shared" si="11"/>
        <v>12.5</v>
      </c>
    </row>
    <row r="79" spans="1:16" x14ac:dyDescent="0.2">
      <c r="A79" s="40">
        <v>50</v>
      </c>
      <c r="B79" s="40">
        <v>0.01</v>
      </c>
      <c r="C79" s="44">
        <v>4.5549999999999997</v>
      </c>
      <c r="D79" s="40">
        <v>88.65</v>
      </c>
      <c r="E79">
        <v>520.29999999999995</v>
      </c>
      <c r="F79">
        <v>0.1482</v>
      </c>
      <c r="G79">
        <f t="shared" si="14"/>
        <v>101.66528944581853</v>
      </c>
      <c r="H79">
        <f t="shared" si="15"/>
        <v>454.52077083243603</v>
      </c>
      <c r="K79">
        <f t="shared" si="16"/>
        <v>7.4633620094721023</v>
      </c>
      <c r="L79">
        <f t="shared" si="17"/>
        <v>0.40768071072502599</v>
      </c>
      <c r="P79" s="40">
        <f>B79*$S$4</f>
        <v>5.9999999999999995E-4</v>
      </c>
    </row>
    <row r="80" spans="1:16" x14ac:dyDescent="0.2">
      <c r="A80" s="40">
        <v>50</v>
      </c>
      <c r="B80" s="40">
        <v>1.259E-2</v>
      </c>
      <c r="C80" s="44">
        <v>5.5590000000000002</v>
      </c>
      <c r="D80" s="40">
        <v>87.16</v>
      </c>
      <c r="E80">
        <v>652.79999999999995</v>
      </c>
      <c r="F80">
        <v>0.11269999999999999</v>
      </c>
      <c r="G80">
        <f t="shared" si="14"/>
        <v>115.40082133456971</v>
      </c>
      <c r="H80">
        <f t="shared" si="15"/>
        <v>390.42903105726475</v>
      </c>
      <c r="K80">
        <f t="shared" si="16"/>
        <v>8.4717026873691612</v>
      </c>
      <c r="L80">
        <f t="shared" si="17"/>
        <v>0.27453578711067023</v>
      </c>
      <c r="P80" s="40">
        <f t="shared" ref="P80:P116" si="18">B80*$S$4</f>
        <v>7.5540000000000004E-4</v>
      </c>
    </row>
    <row r="81" spans="1:16" x14ac:dyDescent="0.2">
      <c r="A81" s="40">
        <v>50</v>
      </c>
      <c r="B81" s="40">
        <v>1.585E-2</v>
      </c>
      <c r="C81" s="44">
        <v>7.0030000000000001</v>
      </c>
      <c r="D81" s="40">
        <v>89.45</v>
      </c>
      <c r="E81">
        <v>817.9</v>
      </c>
      <c r="F81">
        <v>1.355E-2</v>
      </c>
      <c r="G81">
        <f t="shared" si="14"/>
        <v>90.479048666938382</v>
      </c>
      <c r="H81">
        <f t="shared" si="15"/>
        <v>142.08738269765959</v>
      </c>
      <c r="K81">
        <f t="shared" si="16"/>
        <v>6.6421676282531763</v>
      </c>
      <c r="L81">
        <f t="shared" si="17"/>
        <v>2.6548667796304605E-3</v>
      </c>
      <c r="P81" s="40">
        <f t="shared" si="18"/>
        <v>9.5099999999999991E-4</v>
      </c>
    </row>
    <row r="82" spans="1:16" x14ac:dyDescent="0.2">
      <c r="A82" s="40">
        <v>50</v>
      </c>
      <c r="B82" s="40">
        <v>1.9949999999999999E-2</v>
      </c>
      <c r="C82" s="44">
        <v>8.9770000000000003</v>
      </c>
      <c r="D82" s="40">
        <v>88.62</v>
      </c>
      <c r="E82">
        <v>1022</v>
      </c>
      <c r="F82">
        <v>3.2669999999999998E-2</v>
      </c>
      <c r="G82">
        <f t="shared" si="14"/>
        <v>128.94085436631261</v>
      </c>
      <c r="H82">
        <f t="shared" si="15"/>
        <v>178.58228332953587</v>
      </c>
      <c r="K82">
        <f t="shared" si="16"/>
        <v>9.4656915766641987</v>
      </c>
      <c r="L82">
        <f t="shared" si="17"/>
        <v>2.9635158638305426E-3</v>
      </c>
      <c r="P82" s="40">
        <f t="shared" si="18"/>
        <v>1.1969999999999999E-3</v>
      </c>
    </row>
    <row r="83" spans="1:16" x14ac:dyDescent="0.2">
      <c r="A83" s="40">
        <v>50</v>
      </c>
      <c r="B83" s="40">
        <v>2.512E-2</v>
      </c>
      <c r="C83" s="44">
        <v>11.18</v>
      </c>
      <c r="D83" s="40">
        <v>89.13</v>
      </c>
      <c r="E83">
        <v>1274</v>
      </c>
      <c r="F83">
        <v>8.455E-2</v>
      </c>
      <c r="G83">
        <f t="shared" si="14"/>
        <v>186.01941094327745</v>
      </c>
      <c r="H83">
        <f t="shared" si="15"/>
        <v>244.56542652987099</v>
      </c>
      <c r="K83">
        <f t="shared" si="16"/>
        <v>13.655891919712989</v>
      </c>
      <c r="L83">
        <f t="shared" si="17"/>
        <v>4.9043308217940222E-2</v>
      </c>
      <c r="M83" s="1"/>
      <c r="P83" s="40">
        <f t="shared" si="18"/>
        <v>1.5072E-3</v>
      </c>
    </row>
    <row r="84" spans="1:16" x14ac:dyDescent="0.2">
      <c r="A84" s="40">
        <v>50</v>
      </c>
      <c r="B84" s="40">
        <v>3.1620000000000002E-2</v>
      </c>
      <c r="C84" s="44">
        <v>14.12</v>
      </c>
      <c r="D84" s="40">
        <v>89.07</v>
      </c>
      <c r="E84">
        <v>1582</v>
      </c>
      <c r="F84">
        <v>0.1048</v>
      </c>
      <c r="G84">
        <f t="shared" si="14"/>
        <v>230.90718130546239</v>
      </c>
      <c r="H84">
        <f t="shared" si="15"/>
        <v>235.72074438025859</v>
      </c>
      <c r="K84">
        <f t="shared" si="16"/>
        <v>16.951153083451484</v>
      </c>
      <c r="L84">
        <f t="shared" si="17"/>
        <v>4.0202893560742248E-2</v>
      </c>
      <c r="M84" s="1"/>
      <c r="P84" s="40">
        <f t="shared" si="18"/>
        <v>1.8972000000000001E-3</v>
      </c>
    </row>
    <row r="85" spans="1:16" x14ac:dyDescent="0.2">
      <c r="A85" s="40">
        <v>50</v>
      </c>
      <c r="B85" s="40">
        <v>3.9809999999999998E-2</v>
      </c>
      <c r="C85" s="44">
        <v>17.88</v>
      </c>
      <c r="D85" s="40">
        <v>89.09</v>
      </c>
      <c r="E85">
        <v>1961</v>
      </c>
      <c r="F85">
        <v>0.1145</v>
      </c>
      <c r="G85">
        <f t="shared" si="14"/>
        <v>279.08929091998891</v>
      </c>
      <c r="H85">
        <f t="shared" si="15"/>
        <v>213.42348712684179</v>
      </c>
      <c r="K85">
        <f t="shared" si="16"/>
        <v>20.488255356936108</v>
      </c>
      <c r="L85">
        <f t="shared" si="17"/>
        <v>2.1279684620643682E-2</v>
      </c>
      <c r="M85" s="1"/>
      <c r="P85" s="40">
        <f t="shared" si="18"/>
        <v>2.3885999999999998E-3</v>
      </c>
    </row>
    <row r="86" spans="1:16" x14ac:dyDescent="0.2">
      <c r="A86" s="40">
        <v>50</v>
      </c>
      <c r="B86" s="40">
        <v>5.0119999999999998E-2</v>
      </c>
      <c r="C86" s="44">
        <v>22.22</v>
      </c>
      <c r="D86" s="40">
        <v>88.29</v>
      </c>
      <c r="E86">
        <v>2433</v>
      </c>
      <c r="F86">
        <v>0.1157</v>
      </c>
      <c r="G86">
        <f t="shared" si="14"/>
        <v>332.33827316493233</v>
      </c>
      <c r="H86">
        <f t="shared" si="15"/>
        <v>194.78997633273602</v>
      </c>
      <c r="K86">
        <f t="shared" si="16"/>
        <v>24.397322387545049</v>
      </c>
      <c r="L86">
        <f t="shared" si="17"/>
        <v>9.6019041629059193E-3</v>
      </c>
      <c r="M86" s="1"/>
      <c r="P86" s="40">
        <f t="shared" si="18"/>
        <v>3.0071999999999998E-3</v>
      </c>
    </row>
    <row r="87" spans="1:16" x14ac:dyDescent="0.2">
      <c r="A87" s="40">
        <v>50</v>
      </c>
      <c r="B87" s="40">
        <v>6.3100000000000003E-2</v>
      </c>
      <c r="C87" s="44">
        <v>27.85</v>
      </c>
      <c r="D87" s="40">
        <v>88.41</v>
      </c>
      <c r="E87">
        <v>3015</v>
      </c>
      <c r="F87">
        <v>5.3740000000000003E-2</v>
      </c>
      <c r="G87">
        <f t="shared" si="14"/>
        <v>338.44599995600856</v>
      </c>
      <c r="H87">
        <f t="shared" si="15"/>
        <v>124.37735520652488</v>
      </c>
      <c r="K87">
        <f t="shared" si="16"/>
        <v>24.845697406641875</v>
      </c>
      <c r="L87">
        <f t="shared" si="17"/>
        <v>1.163689046212347E-2</v>
      </c>
      <c r="M87" s="1"/>
      <c r="P87" s="40">
        <f t="shared" si="18"/>
        <v>3.7859999999999999E-3</v>
      </c>
    </row>
    <row r="88" spans="1:16" x14ac:dyDescent="0.2">
      <c r="A88" s="40">
        <v>50</v>
      </c>
      <c r="B88" s="40">
        <v>7.9430000000000001E-2</v>
      </c>
      <c r="C88" s="44">
        <v>34.75</v>
      </c>
      <c r="D88" s="40">
        <v>88.82</v>
      </c>
      <c r="E88">
        <v>3727</v>
      </c>
      <c r="F88">
        <v>0.19789999999999999</v>
      </c>
      <c r="G88">
        <f t="shared" si="14"/>
        <v>520.44719600365761</v>
      </c>
      <c r="H88">
        <f t="shared" si="15"/>
        <v>195.35367006330139</v>
      </c>
      <c r="K88">
        <f t="shared" si="16"/>
        <v>38.206607700262005</v>
      </c>
      <c r="L88">
        <f t="shared" si="17"/>
        <v>9.8944251693064214E-3</v>
      </c>
      <c r="M88" s="1"/>
      <c r="P88" s="40">
        <f t="shared" si="18"/>
        <v>4.7657999999999997E-3</v>
      </c>
    </row>
    <row r="89" spans="1:16" x14ac:dyDescent="0.2">
      <c r="A89" s="40">
        <v>50</v>
      </c>
      <c r="B89" s="40">
        <v>0.1</v>
      </c>
      <c r="C89" s="44">
        <v>43.93</v>
      </c>
      <c r="D89" s="40">
        <v>88.77</v>
      </c>
      <c r="E89">
        <v>4585</v>
      </c>
      <c r="F89">
        <v>9.0560000000000002E-2</v>
      </c>
      <c r="G89">
        <f t="shared" si="14"/>
        <v>525.36211876238849</v>
      </c>
      <c r="H89">
        <f t="shared" si="15"/>
        <v>120.10130191086471</v>
      </c>
      <c r="K89">
        <f t="shared" si="16"/>
        <v>38.567417648248735</v>
      </c>
      <c r="L89">
        <f t="shared" si="17"/>
        <v>1.4901347501715874E-2</v>
      </c>
      <c r="M89" s="1"/>
      <c r="P89" s="40">
        <f t="shared" si="18"/>
        <v>6.0000000000000001E-3</v>
      </c>
    </row>
    <row r="90" spans="1:16" x14ac:dyDescent="0.2">
      <c r="A90" s="40">
        <v>50</v>
      </c>
      <c r="B90" s="40">
        <v>0.12590000000000001</v>
      </c>
      <c r="C90" s="44">
        <v>55.72</v>
      </c>
      <c r="D90" s="40">
        <v>88.43</v>
      </c>
      <c r="E90">
        <v>5659</v>
      </c>
      <c r="F90">
        <v>0.29949999999999999</v>
      </c>
      <c r="G90">
        <f t="shared" si="14"/>
        <v>789.71633347490865</v>
      </c>
      <c r="H90">
        <f t="shared" si="15"/>
        <v>173.52640341056676</v>
      </c>
      <c r="K90">
        <f t="shared" si="16"/>
        <v>57.973954666772912</v>
      </c>
      <c r="L90">
        <f t="shared" si="17"/>
        <v>1.6363196223745742E-3</v>
      </c>
      <c r="M90" s="1"/>
      <c r="P90" s="40">
        <f t="shared" si="18"/>
        <v>7.5540000000000008E-3</v>
      </c>
    </row>
    <row r="91" spans="1:16" x14ac:dyDescent="0.2">
      <c r="A91" s="40">
        <v>50</v>
      </c>
      <c r="B91" s="40">
        <v>0.1585</v>
      </c>
      <c r="C91" s="44">
        <v>69.06</v>
      </c>
      <c r="D91" s="40">
        <v>88.6</v>
      </c>
      <c r="E91">
        <v>6955</v>
      </c>
      <c r="F91">
        <v>0.6895</v>
      </c>
      <c r="G91">
        <f t="shared" si="14"/>
        <v>1100.3847464554033</v>
      </c>
      <c r="H91">
        <f t="shared" si="15"/>
        <v>223.01687671735473</v>
      </c>
      <c r="K91">
        <f t="shared" si="16"/>
        <v>80.780468508621567</v>
      </c>
      <c r="L91">
        <f t="shared" si="17"/>
        <v>2.8802938466814972E-2</v>
      </c>
      <c r="M91" s="1"/>
      <c r="P91" s="40">
        <f t="shared" si="18"/>
        <v>9.5099999999999994E-3</v>
      </c>
    </row>
    <row r="92" spans="1:16" x14ac:dyDescent="0.2">
      <c r="A92" s="40">
        <v>50</v>
      </c>
      <c r="B92" s="40">
        <v>0.19950000000000001</v>
      </c>
      <c r="C92" s="44">
        <v>85.55</v>
      </c>
      <c r="D92" s="40">
        <v>87.93</v>
      </c>
      <c r="E92">
        <v>8566</v>
      </c>
      <c r="F92">
        <v>0.24329999999999999</v>
      </c>
      <c r="G92">
        <f t="shared" si="14"/>
        <v>1055.4821130293501</v>
      </c>
      <c r="H92">
        <f t="shared" si="15"/>
        <v>128.54128853532802</v>
      </c>
      <c r="K92">
        <f t="shared" si="16"/>
        <v>77.484116230828093</v>
      </c>
      <c r="L92">
        <f t="shared" si="17"/>
        <v>8.8892248394174828E-3</v>
      </c>
      <c r="M92" s="1"/>
      <c r="P92" s="40">
        <f t="shared" si="18"/>
        <v>1.197E-2</v>
      </c>
    </row>
    <row r="93" spans="1:16" x14ac:dyDescent="0.2">
      <c r="A93" s="40">
        <v>50</v>
      </c>
      <c r="B93" s="40">
        <v>0.25119999999999998</v>
      </c>
      <c r="C93" s="44">
        <v>108.6</v>
      </c>
      <c r="D93" s="40">
        <v>89.62</v>
      </c>
      <c r="E93">
        <v>10500</v>
      </c>
      <c r="F93">
        <v>0.21809999999999999</v>
      </c>
      <c r="G93">
        <f t="shared" si="14"/>
        <v>1215.2974100584909</v>
      </c>
      <c r="H93">
        <f t="shared" si="15"/>
        <v>103.84799994490162</v>
      </c>
      <c r="K93">
        <f t="shared" si="16"/>
        <v>89.216334993805845</v>
      </c>
      <c r="L93">
        <f t="shared" si="17"/>
        <v>3.1857532929767077E-2</v>
      </c>
      <c r="M93" s="1"/>
      <c r="P93" s="40">
        <f t="shared" si="18"/>
        <v>1.5071999999999999E-2</v>
      </c>
    </row>
    <row r="94" spans="1:16" x14ac:dyDescent="0.2">
      <c r="A94" s="40">
        <v>50</v>
      </c>
      <c r="B94" s="40">
        <v>0.31619999999999998</v>
      </c>
      <c r="C94" s="44">
        <v>140.1</v>
      </c>
      <c r="D94" s="40">
        <v>88.08</v>
      </c>
      <c r="E94">
        <v>12810</v>
      </c>
      <c r="F94">
        <v>0.3095</v>
      </c>
      <c r="G94">
        <f t="shared" si="14"/>
        <v>1528.1691724330728</v>
      </c>
      <c r="H94">
        <f t="shared" si="15"/>
        <v>98.162576209153954</v>
      </c>
      <c r="K94">
        <f t="shared" si="16"/>
        <v>112.18459916608741</v>
      </c>
      <c r="L94">
        <f t="shared" si="17"/>
        <v>3.9701915972022002E-2</v>
      </c>
      <c r="M94" s="1"/>
      <c r="P94" s="40">
        <f t="shared" si="18"/>
        <v>1.8971999999999999E-2</v>
      </c>
    </row>
    <row r="95" spans="1:16" x14ac:dyDescent="0.2">
      <c r="A95" s="40">
        <v>50</v>
      </c>
      <c r="B95" s="40">
        <v>0.39810000000000001</v>
      </c>
      <c r="C95" s="44">
        <v>170.4</v>
      </c>
      <c r="D95" s="40">
        <v>89.27</v>
      </c>
      <c r="E95">
        <v>15670</v>
      </c>
      <c r="F95">
        <v>0.51780000000000004</v>
      </c>
      <c r="G95">
        <f t="shared" si="14"/>
        <v>1990.1582276649856</v>
      </c>
      <c r="H95">
        <f t="shared" si="15"/>
        <v>114.04813884323578</v>
      </c>
      <c r="K95">
        <f t="shared" si="16"/>
        <v>146.09972971265745</v>
      </c>
      <c r="L95">
        <f t="shared" si="17"/>
        <v>2.0336819195027972E-2</v>
      </c>
      <c r="M95" s="1"/>
      <c r="P95" s="40">
        <f t="shared" si="18"/>
        <v>2.3886000000000001E-2</v>
      </c>
    </row>
    <row r="96" spans="1:16" x14ac:dyDescent="0.2">
      <c r="A96" s="40">
        <v>50</v>
      </c>
      <c r="B96" s="40">
        <v>0.50119999999999998</v>
      </c>
      <c r="C96" s="44">
        <v>211.2</v>
      </c>
      <c r="D96" s="40">
        <v>87.71</v>
      </c>
      <c r="E96">
        <v>19060</v>
      </c>
      <c r="F96">
        <v>0.58930000000000005</v>
      </c>
      <c r="G96">
        <f t="shared" si="14"/>
        <v>2388.7219772231497</v>
      </c>
      <c r="H96">
        <f t="shared" si="15"/>
        <v>106.30097946102126</v>
      </c>
      <c r="K96">
        <f t="shared" si="16"/>
        <v>175.35873800368728</v>
      </c>
      <c r="L96">
        <f t="shared" si="17"/>
        <v>2.879908956145999E-2</v>
      </c>
      <c r="M96" s="1"/>
      <c r="P96" s="40">
        <f t="shared" si="18"/>
        <v>3.0071999999999998E-2</v>
      </c>
    </row>
    <row r="97" spans="1:16" x14ac:dyDescent="0.2">
      <c r="A97" s="40">
        <v>50</v>
      </c>
      <c r="B97" s="40">
        <v>0.63100000000000001</v>
      </c>
      <c r="C97" s="44">
        <v>271.8</v>
      </c>
      <c r="D97" s="40">
        <v>87.14</v>
      </c>
      <c r="E97">
        <v>23240</v>
      </c>
      <c r="F97">
        <v>0.73129999999999995</v>
      </c>
      <c r="G97">
        <f t="shared" si="14"/>
        <v>2922.8599984353923</v>
      </c>
      <c r="H97">
        <f t="shared" si="15"/>
        <v>95.134975064774892</v>
      </c>
      <c r="K97">
        <f t="shared" si="16"/>
        <v>214.57040441471554</v>
      </c>
      <c r="L97">
        <f t="shared" si="17"/>
        <v>4.4334564745308599E-2</v>
      </c>
      <c r="P97" s="40">
        <f t="shared" si="18"/>
        <v>3.7859999999999998E-2</v>
      </c>
    </row>
    <row r="98" spans="1:16" x14ac:dyDescent="0.2">
      <c r="A98" s="40">
        <v>50</v>
      </c>
      <c r="B98" s="40">
        <v>0.79430000000000001</v>
      </c>
      <c r="C98" s="44">
        <v>336.9</v>
      </c>
      <c r="D98" s="40">
        <v>87.83</v>
      </c>
      <c r="E98">
        <v>28220</v>
      </c>
      <c r="F98">
        <v>0.62150000000000005</v>
      </c>
      <c r="G98">
        <f t="shared" si="14"/>
        <v>3304.7136488080469</v>
      </c>
      <c r="H98">
        <f t="shared" si="15"/>
        <v>77.601699694403749</v>
      </c>
      <c r="K98">
        <f t="shared" si="16"/>
        <v>242.60270573313477</v>
      </c>
      <c r="L98">
        <f t="shared" si="17"/>
        <v>7.8342322245929116E-2</v>
      </c>
      <c r="P98" s="40">
        <f t="shared" si="18"/>
        <v>4.7657999999999999E-2</v>
      </c>
    </row>
    <row r="99" spans="1:16" x14ac:dyDescent="0.2">
      <c r="A99" s="40">
        <v>50</v>
      </c>
      <c r="B99" s="40">
        <v>1</v>
      </c>
      <c r="C99" s="44">
        <v>423.5</v>
      </c>
      <c r="D99" s="40">
        <v>87.49</v>
      </c>
      <c r="E99">
        <v>34040</v>
      </c>
      <c r="F99">
        <v>0.95989999999999998</v>
      </c>
      <c r="G99">
        <f t="shared" si="14"/>
        <v>4188.2909120882905</v>
      </c>
      <c r="H99">
        <f t="shared" si="15"/>
        <v>79.026890444600397</v>
      </c>
      <c r="K99">
        <f t="shared" si="16"/>
        <v>307.46709568516036</v>
      </c>
      <c r="L99">
        <f t="shared" si="17"/>
        <v>7.5068112520120217E-2</v>
      </c>
      <c r="P99" s="40">
        <f t="shared" si="18"/>
        <v>0.06</v>
      </c>
    </row>
    <row r="100" spans="1:16" x14ac:dyDescent="0.2">
      <c r="A100" s="40">
        <v>50</v>
      </c>
      <c r="B100" s="40">
        <v>1.2589999999999999</v>
      </c>
      <c r="C100" s="44">
        <v>529.5</v>
      </c>
      <c r="D100" s="44">
        <v>87.05</v>
      </c>
      <c r="E100">
        <v>41200</v>
      </c>
      <c r="F100">
        <v>0.95820000000000005</v>
      </c>
      <c r="G100">
        <f t="shared" si="14"/>
        <v>4877.6317180134301</v>
      </c>
      <c r="H100">
        <f t="shared" si="15"/>
        <v>67.433151117832296</v>
      </c>
      <c r="K100">
        <f t="shared" si="16"/>
        <v>358.07237119821906</v>
      </c>
      <c r="L100">
        <f t="shared" si="17"/>
        <v>0.10481651286682947</v>
      </c>
      <c r="P100" s="40">
        <f t="shared" si="18"/>
        <v>7.5539999999999996E-2</v>
      </c>
    </row>
    <row r="101" spans="1:16" x14ac:dyDescent="0.2">
      <c r="A101" s="40">
        <v>50</v>
      </c>
      <c r="B101" s="40">
        <v>1.585</v>
      </c>
      <c r="C101" s="44">
        <v>655.1</v>
      </c>
      <c r="D101" s="44">
        <v>85.79</v>
      </c>
      <c r="E101">
        <v>49790</v>
      </c>
      <c r="F101">
        <v>2.0110000000000001</v>
      </c>
      <c r="G101">
        <f t="shared" si="14"/>
        <v>6582.5795335145031</v>
      </c>
      <c r="H101">
        <f t="shared" si="15"/>
        <v>81.870025821689651</v>
      </c>
      <c r="I101">
        <f t="shared" ref="I101:I116" si="19">10^(10^(($N$2/($N$2+$O$2))*LOG(LOG(E101))+($O$2/($N$2+$O$2))*LOG(LOG(F101))))</f>
        <v>519.57512057061786</v>
      </c>
      <c r="J101">
        <f t="shared" ref="J101:J116" si="20">(I101-C101)^2/C101^2</f>
        <v>4.2797939482074533E-2</v>
      </c>
      <c r="K101">
        <f t="shared" si="16"/>
        <v>483.23448723315784</v>
      </c>
      <c r="L101">
        <f t="shared" si="17"/>
        <v>6.8827544739754651E-2</v>
      </c>
      <c r="P101" s="40">
        <f t="shared" si="18"/>
        <v>9.509999999999999E-2</v>
      </c>
    </row>
    <row r="102" spans="1:16" x14ac:dyDescent="0.2">
      <c r="A102" s="40">
        <v>50</v>
      </c>
      <c r="B102" s="40">
        <v>1.9950000000000001</v>
      </c>
      <c r="C102" s="44">
        <v>817.3</v>
      </c>
      <c r="D102" s="44">
        <v>85.43</v>
      </c>
      <c r="E102">
        <v>60190</v>
      </c>
      <c r="F102">
        <v>1.04</v>
      </c>
      <c r="G102">
        <f t="shared" si="14"/>
        <v>6714.6927105462328</v>
      </c>
      <c r="H102">
        <f t="shared" si="15"/>
        <v>52.066345922796266</v>
      </c>
      <c r="I102">
        <f t="shared" si="19"/>
        <v>35.317373613146742</v>
      </c>
      <c r="J102">
        <f t="shared" si="20"/>
        <v>0.91544279459754052</v>
      </c>
      <c r="K102">
        <f t="shared" si="16"/>
        <v>492.93306254616829</v>
      </c>
      <c r="L102">
        <f t="shared" si="17"/>
        <v>0.15751073676727007</v>
      </c>
      <c r="P102" s="40">
        <f t="shared" si="18"/>
        <v>0.1197</v>
      </c>
    </row>
    <row r="103" spans="1:16" x14ac:dyDescent="0.2">
      <c r="A103" s="40">
        <v>50</v>
      </c>
      <c r="B103" s="40">
        <v>2.512</v>
      </c>
      <c r="C103" s="44">
        <v>1012</v>
      </c>
      <c r="D103" s="44">
        <v>84.46</v>
      </c>
      <c r="E103">
        <v>72520</v>
      </c>
      <c r="F103">
        <v>1.421</v>
      </c>
      <c r="G103">
        <f t="shared" si="14"/>
        <v>8296.3115356539893</v>
      </c>
      <c r="H103">
        <f t="shared" si="15"/>
        <v>51.810286979625694</v>
      </c>
      <c r="I103">
        <f t="shared" si="19"/>
        <v>270.69484999512326</v>
      </c>
      <c r="J103">
        <f t="shared" si="20"/>
        <v>0.53657818180231764</v>
      </c>
      <c r="K103">
        <f t="shared" si="16"/>
        <v>609.04146018237464</v>
      </c>
      <c r="L103">
        <f t="shared" si="17"/>
        <v>0.15854761128508568</v>
      </c>
      <c r="P103" s="40">
        <f t="shared" si="18"/>
        <v>0.15071999999999999</v>
      </c>
    </row>
    <row r="104" spans="1:16" x14ac:dyDescent="0.2">
      <c r="A104" s="40">
        <v>50</v>
      </c>
      <c r="B104" s="40">
        <v>3.1619999999999999</v>
      </c>
      <c r="C104" s="44">
        <v>1268</v>
      </c>
      <c r="D104" s="44">
        <v>84.7</v>
      </c>
      <c r="E104">
        <v>87460</v>
      </c>
      <c r="F104">
        <v>6.66</v>
      </c>
      <c r="G104">
        <f t="shared" si="14"/>
        <v>13126.302975863931</v>
      </c>
      <c r="H104">
        <f t="shared" si="15"/>
        <v>87.459416868627031</v>
      </c>
      <c r="I104">
        <f t="shared" si="19"/>
        <v>2840.1136391191358</v>
      </c>
      <c r="J104">
        <f t="shared" si="20"/>
        <v>1.5371964184540177</v>
      </c>
      <c r="K104">
        <f t="shared" si="16"/>
        <v>963.61650558319172</v>
      </c>
      <c r="L104">
        <f t="shared" si="17"/>
        <v>5.7624038248830195E-2</v>
      </c>
      <c r="P104" s="40">
        <f t="shared" si="18"/>
        <v>0.18972</v>
      </c>
    </row>
    <row r="105" spans="1:16" x14ac:dyDescent="0.2">
      <c r="A105" s="40">
        <v>50</v>
      </c>
      <c r="B105" s="40">
        <v>3.9809999999999999</v>
      </c>
      <c r="C105" s="44">
        <v>1577</v>
      </c>
      <c r="D105" s="44">
        <v>84.87</v>
      </c>
      <c r="E105" s="1">
        <v>104600</v>
      </c>
      <c r="F105">
        <v>10.15</v>
      </c>
      <c r="G105">
        <f t="shared" si="14"/>
        <v>16478.533380275167</v>
      </c>
      <c r="H105">
        <f t="shared" si="15"/>
        <v>89.289118058237705</v>
      </c>
      <c r="I105">
        <f t="shared" si="19"/>
        <v>4364.2318984540052</v>
      </c>
      <c r="J105">
        <f t="shared" si="20"/>
        <v>3.1237971231826553</v>
      </c>
      <c r="K105">
        <f t="shared" si="16"/>
        <v>1209.7074692115771</v>
      </c>
      <c r="L105">
        <f t="shared" si="17"/>
        <v>5.424513654107721E-2</v>
      </c>
      <c r="P105" s="40">
        <f t="shared" si="18"/>
        <v>0.23885999999999999</v>
      </c>
    </row>
    <row r="106" spans="1:16" x14ac:dyDescent="0.2">
      <c r="A106" s="40">
        <v>50</v>
      </c>
      <c r="B106" s="40">
        <v>5.0119999999999996</v>
      </c>
      <c r="C106" s="44">
        <v>1962</v>
      </c>
      <c r="D106" s="44">
        <v>83.89</v>
      </c>
      <c r="E106" s="1">
        <v>125900</v>
      </c>
      <c r="F106">
        <v>16.260000000000002</v>
      </c>
      <c r="G106">
        <f t="shared" si="14"/>
        <v>21001.228118940755</v>
      </c>
      <c r="H106">
        <f t="shared" si="15"/>
        <v>94.167419337718471</v>
      </c>
      <c r="I106">
        <f t="shared" si="19"/>
        <v>6692.1101754080946</v>
      </c>
      <c r="J106">
        <f t="shared" si="20"/>
        <v>5.8122529569203225</v>
      </c>
      <c r="K106">
        <f t="shared" si="16"/>
        <v>1541.7235218583874</v>
      </c>
      <c r="L106">
        <f t="shared" si="17"/>
        <v>4.5885150707249522E-2</v>
      </c>
      <c r="P106" s="40">
        <f t="shared" si="18"/>
        <v>0.30071999999999999</v>
      </c>
    </row>
    <row r="107" spans="1:16" x14ac:dyDescent="0.2">
      <c r="A107" s="40">
        <v>50</v>
      </c>
      <c r="B107" s="40">
        <v>6.31</v>
      </c>
      <c r="C107" s="44">
        <v>2422</v>
      </c>
      <c r="D107" s="44">
        <v>83.03</v>
      </c>
      <c r="E107" s="1">
        <v>150200</v>
      </c>
      <c r="F107">
        <v>25.43</v>
      </c>
      <c r="G107">
        <f t="shared" si="14"/>
        <v>26448.754055811529</v>
      </c>
      <c r="H107">
        <f t="shared" si="15"/>
        <v>98.41061097291751</v>
      </c>
      <c r="I107">
        <f t="shared" si="19"/>
        <v>9736.0953851256909</v>
      </c>
      <c r="J107">
        <f t="shared" si="20"/>
        <v>9.1195406173380622</v>
      </c>
      <c r="K107">
        <f t="shared" si="16"/>
        <v>1941.6324617185621</v>
      </c>
      <c r="L107">
        <f t="shared" si="17"/>
        <v>3.9336799785780203E-2</v>
      </c>
      <c r="P107" s="40">
        <f t="shared" si="18"/>
        <v>0.37859999999999994</v>
      </c>
    </row>
    <row r="108" spans="1:16" x14ac:dyDescent="0.2">
      <c r="A108" s="40">
        <v>50</v>
      </c>
      <c r="B108" s="40">
        <v>7.9429999999999996</v>
      </c>
      <c r="C108" s="44">
        <v>3017</v>
      </c>
      <c r="D108" s="44">
        <v>82.57</v>
      </c>
      <c r="E108" s="1">
        <v>180600</v>
      </c>
      <c r="F108">
        <v>39.31</v>
      </c>
      <c r="G108">
        <f t="shared" si="14"/>
        <v>33440.657325175322</v>
      </c>
      <c r="H108">
        <f t="shared" si="15"/>
        <v>101.6885889955476</v>
      </c>
      <c r="I108">
        <f t="shared" si="19"/>
        <v>13833.10239098563</v>
      </c>
      <c r="J108">
        <f t="shared" si="20"/>
        <v>12.852599047589576</v>
      </c>
      <c r="K108">
        <f t="shared" si="16"/>
        <v>2454.9158598077784</v>
      </c>
      <c r="L108">
        <f t="shared" si="17"/>
        <v>3.470979449846396E-2</v>
      </c>
      <c r="P108" s="40">
        <f t="shared" si="18"/>
        <v>0.47657999999999995</v>
      </c>
    </row>
    <row r="109" spans="1:16" x14ac:dyDescent="0.2">
      <c r="A109" s="40">
        <v>50</v>
      </c>
      <c r="B109" s="40">
        <v>10</v>
      </c>
      <c r="C109" s="44">
        <v>3716</v>
      </c>
      <c r="D109" s="44">
        <v>81.739999999999995</v>
      </c>
      <c r="E109" s="1">
        <v>214900</v>
      </c>
      <c r="F109">
        <v>63.03</v>
      </c>
      <c r="G109">
        <f t="shared" si="14"/>
        <v>42237.537835817922</v>
      </c>
      <c r="H109">
        <f t="shared" si="15"/>
        <v>107.46222349491158</v>
      </c>
      <c r="I109">
        <f t="shared" si="19"/>
        <v>19544.130983854888</v>
      </c>
      <c r="J109">
        <f t="shared" si="20"/>
        <v>18.142948194383806</v>
      </c>
      <c r="K109">
        <f t="shared" si="16"/>
        <v>3100.7046453694943</v>
      </c>
      <c r="L109">
        <f t="shared" si="17"/>
        <v>2.7416743050871842E-2</v>
      </c>
      <c r="P109" s="40">
        <f t="shared" si="18"/>
        <v>0.6</v>
      </c>
    </row>
    <row r="110" spans="1:16" x14ac:dyDescent="0.2">
      <c r="A110" s="40">
        <v>50</v>
      </c>
      <c r="B110" s="40">
        <v>12.59</v>
      </c>
      <c r="C110" s="44">
        <v>4603</v>
      </c>
      <c r="D110" s="44">
        <v>81</v>
      </c>
      <c r="E110" s="1">
        <v>257800</v>
      </c>
      <c r="F110">
        <v>100.8</v>
      </c>
      <c r="G110">
        <f t="shared" si="14"/>
        <v>53668.373906627225</v>
      </c>
      <c r="H110">
        <f t="shared" si="15"/>
        <v>113.62352951657431</v>
      </c>
      <c r="I110">
        <f t="shared" si="19"/>
        <v>27292.867203440583</v>
      </c>
      <c r="J110">
        <f t="shared" si="20"/>
        <v>24.29863953548362</v>
      </c>
      <c r="K110">
        <f t="shared" si="16"/>
        <v>3939.8550391019444</v>
      </c>
      <c r="L110">
        <f t="shared" si="17"/>
        <v>2.0755585925928865E-2</v>
      </c>
      <c r="P110" s="40">
        <f t="shared" si="18"/>
        <v>0.75539999999999996</v>
      </c>
    </row>
    <row r="111" spans="1:16" x14ac:dyDescent="0.2">
      <c r="A111" s="40">
        <v>50</v>
      </c>
      <c r="B111" s="40">
        <v>15.85</v>
      </c>
      <c r="C111" s="44">
        <v>5685</v>
      </c>
      <c r="D111" s="44">
        <v>79.95</v>
      </c>
      <c r="E111" s="1">
        <v>307200</v>
      </c>
      <c r="F111">
        <v>162.1</v>
      </c>
      <c r="G111">
        <f t="shared" si="14"/>
        <v>67903.720777913317</v>
      </c>
      <c r="H111">
        <f t="shared" si="15"/>
        <v>119.77914740343996</v>
      </c>
      <c r="I111">
        <f t="shared" si="19"/>
        <v>37559.559508310871</v>
      </c>
      <c r="J111">
        <f t="shared" si="20"/>
        <v>31.436011966526145</v>
      </c>
      <c r="K111">
        <f t="shared" si="16"/>
        <v>4984.8876909534465</v>
      </c>
      <c r="L111">
        <f t="shared" si="17"/>
        <v>1.5166120019229942E-2</v>
      </c>
      <c r="P111" s="40">
        <f t="shared" si="18"/>
        <v>0.95099999999999996</v>
      </c>
    </row>
    <row r="112" spans="1:16" x14ac:dyDescent="0.2">
      <c r="A112" s="40">
        <v>50</v>
      </c>
      <c r="B112" s="40">
        <v>19.95</v>
      </c>
      <c r="C112" s="44">
        <v>7044</v>
      </c>
      <c r="D112" s="44">
        <v>79.22</v>
      </c>
      <c r="E112" s="1">
        <v>364900</v>
      </c>
      <c r="F112">
        <v>261.5</v>
      </c>
      <c r="G112">
        <f t="shared" si="14"/>
        <v>85749.861909378218</v>
      </c>
      <c r="H112">
        <f t="shared" si="15"/>
        <v>124.84623904747092</v>
      </c>
      <c r="I112">
        <f t="shared" si="19"/>
        <v>51090.623311914263</v>
      </c>
      <c r="J112">
        <f t="shared" si="20"/>
        <v>39.100881285784823</v>
      </c>
      <c r="K112">
        <f t="shared" si="16"/>
        <v>6294.992766759432</v>
      </c>
      <c r="L112">
        <f t="shared" si="17"/>
        <v>1.1306633864147242E-2</v>
      </c>
      <c r="P112" s="40">
        <f t="shared" si="18"/>
        <v>1.1969999999999998</v>
      </c>
    </row>
    <row r="113" spans="1:16" x14ac:dyDescent="0.2">
      <c r="A113" s="40">
        <v>50</v>
      </c>
      <c r="B113" s="40">
        <v>25.12</v>
      </c>
      <c r="C113" s="44">
        <v>8716</v>
      </c>
      <c r="D113" s="44">
        <v>78.12</v>
      </c>
      <c r="E113" s="1">
        <v>434000</v>
      </c>
      <c r="F113">
        <v>416.9</v>
      </c>
      <c r="G113">
        <f t="shared" si="14"/>
        <v>108142.93760972803</v>
      </c>
      <c r="H113">
        <f t="shared" si="15"/>
        <v>130.12887739449744</v>
      </c>
      <c r="I113">
        <f t="shared" si="19"/>
        <v>68625.560836161909</v>
      </c>
      <c r="J113">
        <f t="shared" si="20"/>
        <v>47.245214915764535</v>
      </c>
      <c r="K113">
        <f t="shared" si="16"/>
        <v>7938.8933681175049</v>
      </c>
      <c r="L113">
        <f t="shared" si="17"/>
        <v>7.9492615653981788E-3</v>
      </c>
      <c r="P113" s="40">
        <f t="shared" si="18"/>
        <v>1.5072000000000001</v>
      </c>
    </row>
    <row r="114" spans="1:16" x14ac:dyDescent="0.2">
      <c r="A114" s="40">
        <v>50</v>
      </c>
      <c r="B114" s="40">
        <v>31.62</v>
      </c>
      <c r="C114" s="44">
        <v>10780</v>
      </c>
      <c r="D114" s="44">
        <v>76.849999999999994</v>
      </c>
      <c r="E114" s="1">
        <v>515400</v>
      </c>
      <c r="F114">
        <v>658.6</v>
      </c>
      <c r="G114">
        <f t="shared" si="14"/>
        <v>135968.99159570126</v>
      </c>
      <c r="H114">
        <f t="shared" si="15"/>
        <v>134.8636038078879</v>
      </c>
      <c r="I114">
        <f t="shared" si="19"/>
        <v>91117.244760642323</v>
      </c>
      <c r="J114">
        <f t="shared" si="20"/>
        <v>55.538781152923136</v>
      </c>
      <c r="K114">
        <f t="shared" si="16"/>
        <v>9981.6349500721899</v>
      </c>
      <c r="L114">
        <f t="shared" si="17"/>
        <v>5.4848595535799032E-3</v>
      </c>
      <c r="P114" s="40">
        <f t="shared" si="18"/>
        <v>1.8972</v>
      </c>
    </row>
    <row r="115" spans="1:16" x14ac:dyDescent="0.2">
      <c r="A115" s="40">
        <v>50</v>
      </c>
      <c r="B115" s="40">
        <v>39.81</v>
      </c>
      <c r="C115" s="44">
        <v>13360</v>
      </c>
      <c r="D115" s="44">
        <v>75.33</v>
      </c>
      <c r="E115" s="1">
        <v>612100</v>
      </c>
      <c r="F115">
        <v>1037</v>
      </c>
      <c r="G115">
        <f t="shared" si="14"/>
        <v>170849.47746868266</v>
      </c>
      <c r="H115">
        <f t="shared" si="15"/>
        <v>138.96011595834548</v>
      </c>
      <c r="I115">
        <f t="shared" si="19"/>
        <v>120123.8586829921</v>
      </c>
      <c r="J115">
        <f t="shared" si="20"/>
        <v>63.860984174326717</v>
      </c>
      <c r="K115">
        <f t="shared" si="16"/>
        <v>12542.250225505752</v>
      </c>
      <c r="L115">
        <f t="shared" si="17"/>
        <v>3.7465190895458007E-3</v>
      </c>
      <c r="P115" s="40">
        <f t="shared" si="18"/>
        <v>2.3885999999999998</v>
      </c>
    </row>
    <row r="116" spans="1:16" x14ac:dyDescent="0.2">
      <c r="A116" s="40">
        <v>50</v>
      </c>
      <c r="B116" s="40">
        <v>50</v>
      </c>
      <c r="C116" s="44">
        <v>16570</v>
      </c>
      <c r="D116" s="44">
        <v>73.66</v>
      </c>
      <c r="E116" s="1">
        <v>719900</v>
      </c>
      <c r="F116">
        <v>1642</v>
      </c>
      <c r="G116">
        <f t="shared" si="14"/>
        <v>213251.63491180231</v>
      </c>
      <c r="H116">
        <f t="shared" si="15"/>
        <v>140.89078943295189</v>
      </c>
      <c r="I116">
        <f t="shared" si="19"/>
        <v>156748.69595962169</v>
      </c>
      <c r="J116">
        <f t="shared" si="20"/>
        <v>71.568021990210909</v>
      </c>
      <c r="K116">
        <f t="shared" si="16"/>
        <v>15655.039779400537</v>
      </c>
      <c r="L116">
        <f t="shared" si="17"/>
        <v>3.0490139317859589E-3</v>
      </c>
      <c r="P116" s="40">
        <f t="shared" si="18"/>
        <v>3</v>
      </c>
    </row>
    <row r="117" spans="1:16" x14ac:dyDescent="0.2">
      <c r="A117" s="40">
        <v>60</v>
      </c>
      <c r="B117" s="40">
        <v>0.01</v>
      </c>
      <c r="C117" s="44">
        <v>1.657</v>
      </c>
      <c r="D117" s="40">
        <v>91.26</v>
      </c>
      <c r="E117">
        <v>80.48</v>
      </c>
      <c r="F117">
        <v>3.2210000000000003E-2</v>
      </c>
      <c r="G117">
        <f t="shared" si="14"/>
        <v>16.832495968886708</v>
      </c>
      <c r="H117">
        <f t="shared" si="15"/>
        <v>83.87659089042215</v>
      </c>
      <c r="K117">
        <f t="shared" si="16"/>
        <v>1.2356922566549411</v>
      </c>
      <c r="L117">
        <f t="shared" si="17"/>
        <v>6.4647817183662609E-2</v>
      </c>
      <c r="P117" s="40">
        <f>B117*$S$5</f>
        <v>2.0000000000000001E-4</v>
      </c>
    </row>
    <row r="118" spans="1:16" x14ac:dyDescent="0.2">
      <c r="A118" s="40">
        <v>60</v>
      </c>
      <c r="B118" s="40">
        <v>1.259E-2</v>
      </c>
      <c r="C118" s="44">
        <v>2.0609999999999999</v>
      </c>
      <c r="D118" s="40">
        <v>89.21</v>
      </c>
      <c r="E118">
        <v>100.4</v>
      </c>
      <c r="F118">
        <v>0.22259999999999999</v>
      </c>
      <c r="G118">
        <f t="shared" si="14"/>
        <v>29.572769771636349</v>
      </c>
      <c r="H118">
        <f t="shared" si="15"/>
        <v>178.18907502812064</v>
      </c>
      <c r="K118">
        <f t="shared" si="16"/>
        <v>2.1709699311496267</v>
      </c>
      <c r="L118">
        <f t="shared" si="17"/>
        <v>2.8470292086164896E-3</v>
      </c>
      <c r="P118" s="40">
        <f t="shared" ref="P118:P154" si="21">B118*$S$5</f>
        <v>2.5179999999999999E-4</v>
      </c>
    </row>
    <row r="119" spans="1:16" x14ac:dyDescent="0.2">
      <c r="A119" s="40">
        <v>60</v>
      </c>
      <c r="B119" s="40">
        <v>1.585E-2</v>
      </c>
      <c r="C119" s="44">
        <v>2.464</v>
      </c>
      <c r="D119" s="40">
        <v>85.6</v>
      </c>
      <c r="E119">
        <v>125.5</v>
      </c>
      <c r="F119">
        <v>0.14369999999999999</v>
      </c>
      <c r="G119">
        <f t="shared" si="14"/>
        <v>32.38965590649439</v>
      </c>
      <c r="H119">
        <f t="shared" si="15"/>
        <v>147.50473069240942</v>
      </c>
      <c r="K119">
        <f t="shared" si="16"/>
        <v>2.3777606763342209</v>
      </c>
      <c r="L119">
        <f t="shared" si="17"/>
        <v>1.224980786034974E-3</v>
      </c>
      <c r="P119" s="40">
        <f t="shared" si="21"/>
        <v>3.1700000000000001E-4</v>
      </c>
    </row>
    <row r="120" spans="1:16" x14ac:dyDescent="0.2">
      <c r="A120" s="40">
        <v>60</v>
      </c>
      <c r="B120" s="40">
        <v>1.9949999999999999E-2</v>
      </c>
      <c r="C120" s="44">
        <v>2.976</v>
      </c>
      <c r="D120" s="40">
        <v>88.34</v>
      </c>
      <c r="E120">
        <v>157.4</v>
      </c>
      <c r="F120">
        <v>0.1971</v>
      </c>
      <c r="G120">
        <f t="shared" si="14"/>
        <v>41.35624574211446</v>
      </c>
      <c r="H120">
        <f t="shared" si="15"/>
        <v>166.321980777345</v>
      </c>
      <c r="K120">
        <f t="shared" si="16"/>
        <v>3.036008012258546</v>
      </c>
      <c r="L120">
        <f t="shared" si="17"/>
        <v>4.0658619484796482E-4</v>
      </c>
      <c r="P120" s="40">
        <f t="shared" si="21"/>
        <v>3.9899999999999999E-4</v>
      </c>
    </row>
    <row r="121" spans="1:16" x14ac:dyDescent="0.2">
      <c r="A121" s="40">
        <v>60</v>
      </c>
      <c r="B121" s="40">
        <v>2.512E-2</v>
      </c>
      <c r="C121" s="44">
        <v>3.72</v>
      </c>
      <c r="D121" s="40">
        <v>88.28</v>
      </c>
      <c r="E121">
        <v>197.3</v>
      </c>
      <c r="F121">
        <v>2.664E-2</v>
      </c>
      <c r="G121">
        <f t="shared" si="14"/>
        <v>33.205384408812812</v>
      </c>
      <c r="H121">
        <f t="shared" si="15"/>
        <v>62.824307270743844</v>
      </c>
      <c r="K121">
        <f t="shared" si="16"/>
        <v>2.4376442132565392</v>
      </c>
      <c r="L121">
        <f t="shared" si="17"/>
        <v>0.11883139407694825</v>
      </c>
      <c r="P121" s="40">
        <f t="shared" si="21"/>
        <v>5.0239999999999996E-4</v>
      </c>
    </row>
    <row r="122" spans="1:16" x14ac:dyDescent="0.2">
      <c r="A122" s="40">
        <v>60</v>
      </c>
      <c r="B122" s="40">
        <v>3.1620000000000002E-2</v>
      </c>
      <c r="C122" s="44">
        <v>4.5949999999999998</v>
      </c>
      <c r="D122" s="40">
        <v>91.02</v>
      </c>
      <c r="E122">
        <v>248.2</v>
      </c>
      <c r="F122">
        <v>0.24160000000000001</v>
      </c>
      <c r="G122">
        <f t="shared" si="14"/>
        <v>62.009868121632998</v>
      </c>
      <c r="H122">
        <f t="shared" si="15"/>
        <v>156.12689107948435</v>
      </c>
      <c r="K122">
        <f t="shared" si="16"/>
        <v>4.5522134100450895</v>
      </c>
      <c r="L122">
        <f t="shared" si="17"/>
        <v>8.6705035158839996E-5</v>
      </c>
      <c r="P122" s="40">
        <f t="shared" si="21"/>
        <v>6.3240000000000008E-4</v>
      </c>
    </row>
    <row r="123" spans="1:16" x14ac:dyDescent="0.2">
      <c r="A123" s="40">
        <v>60</v>
      </c>
      <c r="B123" s="40">
        <v>3.9809999999999998E-2</v>
      </c>
      <c r="C123" s="44">
        <v>5.5430000000000001</v>
      </c>
      <c r="D123" s="40">
        <v>88.67</v>
      </c>
      <c r="E123">
        <v>312.10000000000002</v>
      </c>
      <c r="F123">
        <v>0.1588</v>
      </c>
      <c r="G123">
        <f t="shared" si="14"/>
        <v>68.486522452222744</v>
      </c>
      <c r="H123">
        <f t="shared" si="15"/>
        <v>128.94732269289489</v>
      </c>
      <c r="K123">
        <f t="shared" si="16"/>
        <v>5.027671810280772</v>
      </c>
      <c r="L123">
        <f t="shared" si="17"/>
        <v>8.643269267793529E-3</v>
      </c>
      <c r="P123" s="40">
        <f t="shared" si="21"/>
        <v>7.9619999999999995E-4</v>
      </c>
    </row>
    <row r="124" spans="1:16" x14ac:dyDescent="0.2">
      <c r="A124" s="40">
        <v>60</v>
      </c>
      <c r="B124" s="40">
        <v>5.0119999999999998E-2</v>
      </c>
      <c r="C124" s="44">
        <v>7.2919999999999998</v>
      </c>
      <c r="D124" s="40">
        <v>88.7</v>
      </c>
      <c r="E124">
        <v>392.4</v>
      </c>
      <c r="F124">
        <v>0.1191</v>
      </c>
      <c r="G124">
        <f t="shared" si="14"/>
        <v>77.654307522919865</v>
      </c>
      <c r="H124">
        <f t="shared" si="15"/>
        <v>93.107963429703048</v>
      </c>
      <c r="K124">
        <f t="shared" si="16"/>
        <v>5.7006891122588614</v>
      </c>
      <c r="L124">
        <f t="shared" si="17"/>
        <v>4.7622999811399391E-2</v>
      </c>
      <c r="P124" s="40">
        <f t="shared" si="21"/>
        <v>1.0024000000000001E-3</v>
      </c>
    </row>
    <row r="125" spans="1:16" x14ac:dyDescent="0.2">
      <c r="A125" s="40">
        <v>60</v>
      </c>
      <c r="B125" s="40">
        <v>6.3100000000000003E-2</v>
      </c>
      <c r="C125" s="44">
        <v>9.1189999999999998</v>
      </c>
      <c r="D125" s="40">
        <v>88.33</v>
      </c>
      <c r="E125">
        <v>488.2</v>
      </c>
      <c r="F125">
        <v>0.57799999999999996</v>
      </c>
      <c r="G125">
        <f t="shared" si="14"/>
        <v>126.84220635469137</v>
      </c>
      <c r="H125">
        <f t="shared" si="15"/>
        <v>166.65936892432117</v>
      </c>
      <c r="K125">
        <f t="shared" si="16"/>
        <v>9.311627491207231</v>
      </c>
      <c r="L125">
        <f t="shared" si="17"/>
        <v>4.4621288335799843E-4</v>
      </c>
      <c r="P125" s="40">
        <f t="shared" si="21"/>
        <v>1.2620000000000001E-3</v>
      </c>
    </row>
    <row r="126" spans="1:16" x14ac:dyDescent="0.2">
      <c r="A126" s="40">
        <v>60</v>
      </c>
      <c r="B126" s="40">
        <v>7.9430000000000001E-2</v>
      </c>
      <c r="C126" s="44">
        <v>11.81</v>
      </c>
      <c r="D126" s="40">
        <v>86.78</v>
      </c>
      <c r="E126">
        <v>608</v>
      </c>
      <c r="F126">
        <v>0.11600000000000001</v>
      </c>
      <c r="G126">
        <f t="shared" si="14"/>
        <v>109.65147075999393</v>
      </c>
      <c r="H126">
        <f t="shared" si="15"/>
        <v>68.635080852409445</v>
      </c>
      <c r="K126">
        <f t="shared" si="16"/>
        <v>8.0496364650495593</v>
      </c>
      <c r="L126">
        <f t="shared" si="17"/>
        <v>0.1013817701741372</v>
      </c>
      <c r="P126" s="40">
        <f t="shared" si="21"/>
        <v>1.5886000000000001E-3</v>
      </c>
    </row>
    <row r="127" spans="1:16" x14ac:dyDescent="0.2">
      <c r="A127" s="40">
        <v>60</v>
      </c>
      <c r="B127" s="40">
        <v>0.1</v>
      </c>
      <c r="C127" s="44">
        <v>14.47</v>
      </c>
      <c r="D127" s="40">
        <v>88.66</v>
      </c>
      <c r="E127">
        <v>771.6</v>
      </c>
      <c r="F127">
        <v>0.3533</v>
      </c>
      <c r="G127">
        <f t="shared" si="14"/>
        <v>165.78395750404002</v>
      </c>
      <c r="H127">
        <f t="shared" si="15"/>
        <v>109.35053644116739</v>
      </c>
      <c r="K127">
        <f t="shared" si="16"/>
        <v>12.170384769080878</v>
      </c>
      <c r="L127">
        <f t="shared" si="17"/>
        <v>2.5256507208991894E-2</v>
      </c>
      <c r="P127" s="40">
        <f t="shared" si="21"/>
        <v>2E-3</v>
      </c>
    </row>
    <row r="128" spans="1:16" x14ac:dyDescent="0.2">
      <c r="A128" s="40">
        <v>60</v>
      </c>
      <c r="B128" s="40">
        <v>0.12590000000000001</v>
      </c>
      <c r="C128" s="44">
        <v>18.09</v>
      </c>
      <c r="D128" s="40">
        <v>89.02</v>
      </c>
      <c r="E128">
        <v>956.8</v>
      </c>
      <c r="F128">
        <v>0.34210000000000002</v>
      </c>
      <c r="G128">
        <f t="shared" si="14"/>
        <v>195.65346704673124</v>
      </c>
      <c r="H128">
        <f t="shared" si="15"/>
        <v>96.345203622742517</v>
      </c>
      <c r="K128">
        <f t="shared" si="16"/>
        <v>14.363138696971797</v>
      </c>
      <c r="L128">
        <f t="shared" si="17"/>
        <v>4.2443317996373624E-2</v>
      </c>
      <c r="P128" s="40">
        <f t="shared" si="21"/>
        <v>2.5180000000000003E-3</v>
      </c>
    </row>
    <row r="129" spans="1:16" x14ac:dyDescent="0.2">
      <c r="A129" s="40">
        <v>60</v>
      </c>
      <c r="B129" s="40">
        <v>0.1585</v>
      </c>
      <c r="C129" s="44">
        <v>22.82</v>
      </c>
      <c r="D129" s="40">
        <v>88.54</v>
      </c>
      <c r="E129">
        <v>1198</v>
      </c>
      <c r="F129">
        <v>0.49409999999999998</v>
      </c>
      <c r="G129">
        <f t="shared" si="14"/>
        <v>252.07421605677942</v>
      </c>
      <c r="H129">
        <f t="shared" si="15"/>
        <v>100.92607461781934</v>
      </c>
      <c r="K129">
        <f t="shared" si="16"/>
        <v>18.505048654666545</v>
      </c>
      <c r="L129">
        <f t="shared" si="17"/>
        <v>3.5753661649173374E-2</v>
      </c>
      <c r="P129" s="40">
        <f t="shared" si="21"/>
        <v>3.1700000000000001E-3</v>
      </c>
    </row>
    <row r="130" spans="1:16" x14ac:dyDescent="0.2">
      <c r="A130" s="40">
        <v>60</v>
      </c>
      <c r="B130" s="40">
        <v>0.19950000000000001</v>
      </c>
      <c r="C130" s="44">
        <v>28.56</v>
      </c>
      <c r="D130" s="40">
        <v>88.94</v>
      </c>
      <c r="E130">
        <v>1465</v>
      </c>
      <c r="F130">
        <v>0.41949999999999998</v>
      </c>
      <c r="G130">
        <f t="shared" si="14"/>
        <v>286.56060986725754</v>
      </c>
      <c r="H130">
        <f t="shared" si="15"/>
        <v>81.606557686649211</v>
      </c>
      <c r="K130">
        <f t="shared" si="16"/>
        <v>21.036733193330914</v>
      </c>
      <c r="L130">
        <f t="shared" si="17"/>
        <v>6.9389941570168326E-2</v>
      </c>
      <c r="P130" s="40">
        <f t="shared" si="21"/>
        <v>3.9900000000000005E-3</v>
      </c>
    </row>
    <row r="131" spans="1:16" x14ac:dyDescent="0.2">
      <c r="A131" s="40">
        <v>60</v>
      </c>
      <c r="B131" s="40">
        <v>0.25119999999999998</v>
      </c>
      <c r="C131" s="44">
        <v>36.21</v>
      </c>
      <c r="D131" s="40">
        <v>89.58</v>
      </c>
      <c r="E131">
        <v>1825</v>
      </c>
      <c r="F131">
        <v>0.48270000000000002</v>
      </c>
      <c r="G131">
        <f t="shared" ref="G131:G154" si="22">10^(($N$2/($N$2+$O$2))*LOG(E131)+($O$2/($N$2+$O$2))*LOG(F131))</f>
        <v>351.35468982015624</v>
      </c>
      <c r="H131">
        <f t="shared" si="15"/>
        <v>75.746564081370508</v>
      </c>
      <c r="K131">
        <f t="shared" si="16"/>
        <v>25.793338691580935</v>
      </c>
      <c r="L131">
        <f t="shared" si="17"/>
        <v>8.2756104147691967E-2</v>
      </c>
      <c r="P131" s="40">
        <f t="shared" si="21"/>
        <v>5.0239999999999998E-3</v>
      </c>
    </row>
    <row r="132" spans="1:16" x14ac:dyDescent="0.2">
      <c r="A132" s="40">
        <v>60</v>
      </c>
      <c r="B132" s="40">
        <v>0.31619999999999998</v>
      </c>
      <c r="C132" s="44">
        <v>45.46</v>
      </c>
      <c r="D132" s="40">
        <v>89.45</v>
      </c>
      <c r="E132">
        <v>2279</v>
      </c>
      <c r="F132">
        <v>0.52490000000000003</v>
      </c>
      <c r="G132">
        <f t="shared" si="22"/>
        <v>426.78659946893453</v>
      </c>
      <c r="H132">
        <f t="shared" ref="H132:H154" si="23">(G132-C132)^2/C132^2</f>
        <v>70.361540340981946</v>
      </c>
      <c r="K132">
        <f t="shared" ref="K132:K154" si="24">10^(($N$2/($N$2+$O$2))*LOG(E132)+($O$2/($N$2+$O$2))*LOG(F132)+($N$2/(($N$2+$O$2)^2)*$O$2*(-$M$2)))</f>
        <v>31.330879103293011</v>
      </c>
      <c r="L132">
        <f t="shared" ref="L132:L154" si="25">(K132-C132)^2/C132^2</f>
        <v>9.6598730653482318E-2</v>
      </c>
      <c r="P132" s="40">
        <f t="shared" si="21"/>
        <v>6.3239999999999998E-3</v>
      </c>
    </row>
    <row r="133" spans="1:16" x14ac:dyDescent="0.2">
      <c r="A133" s="40">
        <v>60</v>
      </c>
      <c r="B133" s="40">
        <v>0.39810000000000001</v>
      </c>
      <c r="C133" s="44">
        <v>57.39</v>
      </c>
      <c r="D133" s="40">
        <v>88.69</v>
      </c>
      <c r="E133">
        <v>2801</v>
      </c>
      <c r="F133">
        <v>0.77669999999999995</v>
      </c>
      <c r="G133">
        <f t="shared" si="22"/>
        <v>544.37873001040543</v>
      </c>
      <c r="H133">
        <f t="shared" si="23"/>
        <v>72.005450537769022</v>
      </c>
      <c r="K133">
        <f t="shared" si="24"/>
        <v>39.963448237558062</v>
      </c>
      <c r="L133">
        <f t="shared" si="25"/>
        <v>9.2204150673683843E-2</v>
      </c>
      <c r="P133" s="40">
        <f t="shared" si="21"/>
        <v>7.9620000000000003E-3</v>
      </c>
    </row>
    <row r="134" spans="1:16" x14ac:dyDescent="0.2">
      <c r="A134" s="40">
        <v>60</v>
      </c>
      <c r="B134" s="40">
        <v>0.50119999999999998</v>
      </c>
      <c r="C134" s="44">
        <v>72.069999999999993</v>
      </c>
      <c r="D134" s="40">
        <v>88.97</v>
      </c>
      <c r="E134">
        <v>3508</v>
      </c>
      <c r="F134">
        <v>1.0169999999999999</v>
      </c>
      <c r="G134">
        <f t="shared" si="22"/>
        <v>687.87869446755872</v>
      </c>
      <c r="H134">
        <f t="shared" si="23"/>
        <v>73.010040359917724</v>
      </c>
      <c r="K134">
        <f t="shared" si="24"/>
        <v>50.497940284235298</v>
      </c>
      <c r="L134">
        <f t="shared" si="25"/>
        <v>8.9593021550440591E-2</v>
      </c>
      <c r="P134" s="40">
        <f t="shared" si="21"/>
        <v>1.0024E-2</v>
      </c>
    </row>
    <row r="135" spans="1:16" x14ac:dyDescent="0.2">
      <c r="A135" s="40">
        <v>60</v>
      </c>
      <c r="B135" s="40">
        <v>0.63100000000000001</v>
      </c>
      <c r="C135" s="44">
        <v>88.83</v>
      </c>
      <c r="D135" s="40">
        <v>88.91</v>
      </c>
      <c r="E135">
        <v>4286</v>
      </c>
      <c r="F135">
        <v>0.42920000000000003</v>
      </c>
      <c r="G135">
        <f t="shared" si="22"/>
        <v>679.47530306357157</v>
      </c>
      <c r="H135">
        <f t="shared" si="23"/>
        <v>44.211391621297928</v>
      </c>
      <c r="K135">
        <f t="shared" si="24"/>
        <v>49.881037971783172</v>
      </c>
      <c r="L135">
        <f t="shared" si="25"/>
        <v>0.19225270215117773</v>
      </c>
      <c r="P135" s="40">
        <f t="shared" si="21"/>
        <v>1.2620000000000001E-2</v>
      </c>
    </row>
    <row r="136" spans="1:16" x14ac:dyDescent="0.2">
      <c r="A136" s="40">
        <v>60</v>
      </c>
      <c r="B136" s="40">
        <v>0.79430000000000001</v>
      </c>
      <c r="C136" s="44">
        <v>112.8</v>
      </c>
      <c r="D136" s="40">
        <v>88.51</v>
      </c>
      <c r="E136">
        <v>5304</v>
      </c>
      <c r="F136">
        <v>0.4904</v>
      </c>
      <c r="G136">
        <f t="shared" si="22"/>
        <v>827.54744968846194</v>
      </c>
      <c r="H136">
        <f t="shared" si="23"/>
        <v>40.150136816885507</v>
      </c>
      <c r="K136">
        <f t="shared" si="24"/>
        <v>60.751178998334346</v>
      </c>
      <c r="L136">
        <f t="shared" si="25"/>
        <v>0.2129136933239833</v>
      </c>
      <c r="P136" s="40">
        <f t="shared" si="21"/>
        <v>1.5886000000000001E-2</v>
      </c>
    </row>
    <row r="137" spans="1:16" x14ac:dyDescent="0.2">
      <c r="A137" s="40">
        <v>60</v>
      </c>
      <c r="B137" s="40">
        <v>1</v>
      </c>
      <c r="C137" s="44">
        <v>141.69999999999999</v>
      </c>
      <c r="D137" s="40">
        <v>88.64</v>
      </c>
      <c r="E137">
        <v>6627</v>
      </c>
      <c r="F137">
        <v>0.45269999999999999</v>
      </c>
      <c r="G137">
        <f t="shared" si="22"/>
        <v>973.23042061814454</v>
      </c>
      <c r="H137">
        <f t="shared" si="23"/>
        <v>34.436308003748636</v>
      </c>
      <c r="K137">
        <f t="shared" si="24"/>
        <v>71.445927978939693</v>
      </c>
      <c r="L137">
        <f t="shared" si="25"/>
        <v>0.24581212584661441</v>
      </c>
      <c r="P137" s="40">
        <f t="shared" si="21"/>
        <v>0.02</v>
      </c>
    </row>
    <row r="138" spans="1:16" x14ac:dyDescent="0.2">
      <c r="A138" s="40">
        <v>60</v>
      </c>
      <c r="B138" s="40">
        <v>1.2589999999999999</v>
      </c>
      <c r="C138" s="44">
        <v>177.8</v>
      </c>
      <c r="D138" s="40">
        <v>88.44</v>
      </c>
      <c r="E138">
        <v>8076</v>
      </c>
      <c r="F138">
        <v>1.4339999999999999</v>
      </c>
      <c r="G138">
        <f t="shared" si="22"/>
        <v>1435.7105062728458</v>
      </c>
      <c r="H138">
        <f t="shared" si="23"/>
        <v>50.053675715045131</v>
      </c>
      <c r="K138">
        <f t="shared" si="24"/>
        <v>105.3971056151596</v>
      </c>
      <c r="L138">
        <f t="shared" si="25"/>
        <v>0.16582436488788588</v>
      </c>
      <c r="P138" s="40">
        <f t="shared" si="21"/>
        <v>2.5179999999999998E-2</v>
      </c>
    </row>
    <row r="139" spans="1:16" x14ac:dyDescent="0.2">
      <c r="A139" s="40">
        <v>60</v>
      </c>
      <c r="B139" s="40">
        <v>1.585</v>
      </c>
      <c r="C139" s="44">
        <v>226.5</v>
      </c>
      <c r="D139" s="40">
        <v>87.95</v>
      </c>
      <c r="E139">
        <v>9910</v>
      </c>
      <c r="F139">
        <v>2.0289999999999999</v>
      </c>
      <c r="G139">
        <f t="shared" si="22"/>
        <v>1812.6557499211692</v>
      </c>
      <c r="H139">
        <f t="shared" si="23"/>
        <v>49.040540385811276</v>
      </c>
      <c r="K139">
        <f t="shared" si="24"/>
        <v>133.06907533492722</v>
      </c>
      <c r="L139">
        <f t="shared" si="25"/>
        <v>0.1701550650072951</v>
      </c>
      <c r="P139" s="40">
        <f t="shared" si="21"/>
        <v>3.1699999999999999E-2</v>
      </c>
    </row>
    <row r="140" spans="1:16" x14ac:dyDescent="0.2">
      <c r="A140" s="40">
        <v>60</v>
      </c>
      <c r="B140" s="40">
        <v>1.9950000000000001</v>
      </c>
      <c r="C140" s="44">
        <v>282</v>
      </c>
      <c r="D140" s="40">
        <v>88.03</v>
      </c>
      <c r="E140">
        <v>12260</v>
      </c>
      <c r="F140">
        <v>0.79339999999999999</v>
      </c>
      <c r="G140">
        <f t="shared" si="22"/>
        <v>1781.1103009629367</v>
      </c>
      <c r="H140">
        <f t="shared" si="23"/>
        <v>28.259791942724039</v>
      </c>
      <c r="K140">
        <f t="shared" si="24"/>
        <v>130.7532888299167</v>
      </c>
      <c r="L140">
        <f t="shared" si="25"/>
        <v>0.28765614958712588</v>
      </c>
      <c r="P140" s="40">
        <f t="shared" si="21"/>
        <v>3.9900000000000005E-2</v>
      </c>
    </row>
    <row r="141" spans="1:16" x14ac:dyDescent="0.2">
      <c r="A141" s="40">
        <v>60</v>
      </c>
      <c r="B141" s="40">
        <v>2.512</v>
      </c>
      <c r="C141" s="44">
        <v>349.6</v>
      </c>
      <c r="D141" s="40">
        <v>87.65</v>
      </c>
      <c r="E141">
        <v>14930</v>
      </c>
      <c r="F141">
        <v>3.6789999999999998</v>
      </c>
      <c r="G141">
        <f t="shared" si="22"/>
        <v>2833.9605719672663</v>
      </c>
      <c r="H141">
        <f t="shared" si="23"/>
        <v>50.499422121076613</v>
      </c>
      <c r="I141">
        <f t="shared" ref="I141:I154" si="26">10^(10^(($N$2/($N$2+$O$2))*LOG(LOG(E141))+($O$2/($N$2+$O$2))*LOG(LOG(F141))))</f>
        <v>629.18720322328602</v>
      </c>
      <c r="J141">
        <f t="shared" ref="J141:J154" si="27">(I141-C141)^2/C141^2</f>
        <v>0.63957537124987407</v>
      </c>
      <c r="K141">
        <f t="shared" si="24"/>
        <v>208.04419860954067</v>
      </c>
      <c r="L141">
        <f t="shared" si="25"/>
        <v>0.16395040644109099</v>
      </c>
      <c r="P141" s="40">
        <f t="shared" si="21"/>
        <v>5.024E-2</v>
      </c>
    </row>
    <row r="142" spans="1:16" x14ac:dyDescent="0.2">
      <c r="A142" s="40">
        <v>60</v>
      </c>
      <c r="B142" s="40">
        <v>3.1619999999999999</v>
      </c>
      <c r="C142" s="44">
        <v>430.9</v>
      </c>
      <c r="D142" s="40">
        <v>87.58</v>
      </c>
      <c r="E142">
        <v>18040</v>
      </c>
      <c r="F142">
        <v>6.843</v>
      </c>
      <c r="G142">
        <f t="shared" si="22"/>
        <v>3732.8327742032811</v>
      </c>
      <c r="H142">
        <f t="shared" si="23"/>
        <v>58.719651014360949</v>
      </c>
      <c r="I142">
        <f t="shared" si="26"/>
        <v>1183.4460412466672</v>
      </c>
      <c r="J142">
        <f t="shared" si="27"/>
        <v>3.0500935705604362</v>
      </c>
      <c r="K142">
        <f t="shared" si="24"/>
        <v>274.0314070472258</v>
      </c>
      <c r="L142">
        <f t="shared" si="25"/>
        <v>0.13253146969684879</v>
      </c>
      <c r="M142" s="1"/>
      <c r="P142" s="40">
        <f t="shared" si="21"/>
        <v>6.3240000000000005E-2</v>
      </c>
    </row>
    <row r="143" spans="1:16" x14ac:dyDescent="0.2">
      <c r="A143" s="40">
        <v>60</v>
      </c>
      <c r="B143" s="40">
        <v>3.9809999999999999</v>
      </c>
      <c r="C143" s="44">
        <v>542.6</v>
      </c>
      <c r="D143" s="40">
        <v>87.33</v>
      </c>
      <c r="E143">
        <v>22180</v>
      </c>
      <c r="F143">
        <v>10.75</v>
      </c>
      <c r="G143">
        <f t="shared" si="22"/>
        <v>4820.0431516941953</v>
      </c>
      <c r="H143">
        <f t="shared" si="23"/>
        <v>62.145389436234673</v>
      </c>
      <c r="I143">
        <f t="shared" si="26"/>
        <v>1817.7281794573703</v>
      </c>
      <c r="J143">
        <f t="shared" si="27"/>
        <v>5.5226574715420762</v>
      </c>
      <c r="K143">
        <f t="shared" si="24"/>
        <v>353.84473047256148</v>
      </c>
      <c r="L143">
        <f t="shared" si="25"/>
        <v>0.12101482878907284</v>
      </c>
      <c r="M143" s="1"/>
      <c r="P143" s="40">
        <f t="shared" si="21"/>
        <v>7.9619999999999996E-2</v>
      </c>
    </row>
    <row r="144" spans="1:16" x14ac:dyDescent="0.2">
      <c r="A144" s="40">
        <v>60</v>
      </c>
      <c r="B144" s="40">
        <v>5.0119999999999996</v>
      </c>
      <c r="C144" s="44">
        <v>681.2</v>
      </c>
      <c r="D144" s="40">
        <v>86.89</v>
      </c>
      <c r="E144">
        <v>26980</v>
      </c>
      <c r="F144">
        <v>16.96</v>
      </c>
      <c r="G144">
        <f t="shared" si="22"/>
        <v>6176.1626667266382</v>
      </c>
      <c r="H144">
        <f t="shared" si="23"/>
        <v>65.069911144161352</v>
      </c>
      <c r="I144">
        <f t="shared" si="26"/>
        <v>2684.2546278583882</v>
      </c>
      <c r="J144">
        <f t="shared" si="27"/>
        <v>8.6464196248117489</v>
      </c>
      <c r="K144">
        <f t="shared" si="24"/>
        <v>453.39897286903692</v>
      </c>
      <c r="L144">
        <f t="shared" si="25"/>
        <v>0.1118309662379543</v>
      </c>
      <c r="M144" s="1"/>
      <c r="P144" s="40">
        <f t="shared" si="21"/>
        <v>0.10024</v>
      </c>
    </row>
    <row r="145" spans="1:16" x14ac:dyDescent="0.2">
      <c r="A145" s="40">
        <v>60</v>
      </c>
      <c r="B145" s="40">
        <v>6.31</v>
      </c>
      <c r="C145" s="44">
        <v>851.5</v>
      </c>
      <c r="D145" s="40">
        <v>86.52</v>
      </c>
      <c r="E145">
        <v>33090</v>
      </c>
      <c r="F145">
        <v>26.76</v>
      </c>
      <c r="G145">
        <f t="shared" si="22"/>
        <v>7966.2629145446836</v>
      </c>
      <c r="H145">
        <f t="shared" si="23"/>
        <v>69.815453065872646</v>
      </c>
      <c r="I145">
        <f t="shared" si="26"/>
        <v>3883.598831939019</v>
      </c>
      <c r="J145">
        <f t="shared" si="27"/>
        <v>12.679945930304971</v>
      </c>
      <c r="K145">
        <f t="shared" si="24"/>
        <v>584.81222369966576</v>
      </c>
      <c r="L145">
        <f t="shared" si="25"/>
        <v>9.8092751285189614E-2</v>
      </c>
      <c r="P145" s="40">
        <f t="shared" si="21"/>
        <v>0.12620000000000001</v>
      </c>
    </row>
    <row r="146" spans="1:16" x14ac:dyDescent="0.2">
      <c r="A146" s="40">
        <v>60</v>
      </c>
      <c r="B146" s="40">
        <v>7.9429999999999996</v>
      </c>
      <c r="C146" s="44">
        <v>1062</v>
      </c>
      <c r="D146" s="44">
        <v>86.25</v>
      </c>
      <c r="E146">
        <v>39870</v>
      </c>
      <c r="F146">
        <v>43.13</v>
      </c>
      <c r="G146">
        <f t="shared" si="22"/>
        <v>10173.558346576623</v>
      </c>
      <c r="H146">
        <f t="shared" si="23"/>
        <v>73.609910149870132</v>
      </c>
      <c r="I146">
        <f t="shared" si="26"/>
        <v>5503.6213764289341</v>
      </c>
      <c r="J146">
        <f t="shared" si="27"/>
        <v>17.491781178558789</v>
      </c>
      <c r="K146">
        <f t="shared" si="24"/>
        <v>746.85223716845132</v>
      </c>
      <c r="L146">
        <f t="shared" si="25"/>
        <v>8.8060150532990419E-2</v>
      </c>
      <c r="P146" s="40">
        <f t="shared" si="21"/>
        <v>0.15886</v>
      </c>
    </row>
    <row r="147" spans="1:16" x14ac:dyDescent="0.2">
      <c r="A147" s="40">
        <v>60</v>
      </c>
      <c r="B147" s="40">
        <v>10</v>
      </c>
      <c r="C147" s="44">
        <v>1325</v>
      </c>
      <c r="D147" s="44">
        <v>85.9</v>
      </c>
      <c r="E147">
        <v>48260</v>
      </c>
      <c r="F147">
        <v>68.349999999999994</v>
      </c>
      <c r="G147">
        <f t="shared" si="22"/>
        <v>12996.235063223923</v>
      </c>
      <c r="H147">
        <f t="shared" si="23"/>
        <v>77.589307455195467</v>
      </c>
      <c r="I147">
        <f t="shared" si="26"/>
        <v>7639.9843795065426</v>
      </c>
      <c r="J147">
        <f t="shared" si="27"/>
        <v>22.715003325545965</v>
      </c>
      <c r="K147">
        <f t="shared" si="24"/>
        <v>954.06807540470834</v>
      </c>
      <c r="L147">
        <f t="shared" si="25"/>
        <v>7.8371231147863096E-2</v>
      </c>
      <c r="P147" s="40">
        <f t="shared" si="21"/>
        <v>0.2</v>
      </c>
    </row>
    <row r="148" spans="1:16" x14ac:dyDescent="0.2">
      <c r="A148" s="40">
        <v>60</v>
      </c>
      <c r="B148" s="40">
        <v>12.59</v>
      </c>
      <c r="C148" s="44">
        <v>1649</v>
      </c>
      <c r="D148" s="44">
        <v>85.58</v>
      </c>
      <c r="E148">
        <v>58510</v>
      </c>
      <c r="F148">
        <v>108.1</v>
      </c>
      <c r="G148">
        <f t="shared" si="22"/>
        <v>16616.86981052981</v>
      </c>
      <c r="H148">
        <f t="shared" si="23"/>
        <v>82.390792981088808</v>
      </c>
      <c r="I148">
        <f t="shared" si="26"/>
        <v>10482.35824767466</v>
      </c>
      <c r="J148">
        <f t="shared" si="27"/>
        <v>28.695274064610132</v>
      </c>
      <c r="K148">
        <f t="shared" si="24"/>
        <v>1219.8629004675784</v>
      </c>
      <c r="L148">
        <f t="shared" si="25"/>
        <v>6.7725280402257712E-2</v>
      </c>
      <c r="P148" s="40">
        <f t="shared" si="21"/>
        <v>0.25180000000000002</v>
      </c>
    </row>
    <row r="149" spans="1:16" x14ac:dyDescent="0.2">
      <c r="A149" s="40">
        <v>60</v>
      </c>
      <c r="B149" s="40">
        <v>15.85</v>
      </c>
      <c r="C149" s="44">
        <v>2056</v>
      </c>
      <c r="D149" s="44">
        <v>85.38</v>
      </c>
      <c r="E149">
        <v>70760</v>
      </c>
      <c r="F149">
        <v>175</v>
      </c>
      <c r="G149">
        <f t="shared" si="22"/>
        <v>21302.857836043106</v>
      </c>
      <c r="H149">
        <f t="shared" si="23"/>
        <v>87.634165676442365</v>
      </c>
      <c r="I149">
        <f t="shared" si="26"/>
        <v>14343.982068670281</v>
      </c>
      <c r="J149">
        <f t="shared" si="27"/>
        <v>35.720285157601353</v>
      </c>
      <c r="K149">
        <f t="shared" si="24"/>
        <v>1563.8664949795048</v>
      </c>
      <c r="L149">
        <f t="shared" si="25"/>
        <v>5.7295385519594788E-2</v>
      </c>
      <c r="P149" s="40">
        <f t="shared" si="21"/>
        <v>0.317</v>
      </c>
    </row>
    <row r="150" spans="1:16" x14ac:dyDescent="0.2">
      <c r="A150" s="40">
        <v>60</v>
      </c>
      <c r="B150" s="40">
        <v>19.95</v>
      </c>
      <c r="C150" s="44">
        <v>2560</v>
      </c>
      <c r="D150" s="44">
        <v>85.17</v>
      </c>
      <c r="E150">
        <v>85590</v>
      </c>
      <c r="F150">
        <v>290.89999999999998</v>
      </c>
      <c r="G150">
        <f t="shared" si="22"/>
        <v>27459.154796371418</v>
      </c>
      <c r="H150">
        <f t="shared" si="23"/>
        <v>94.599595577036411</v>
      </c>
      <c r="I150">
        <f t="shared" si="26"/>
        <v>19636.494704639659</v>
      </c>
      <c r="J150">
        <f t="shared" si="27"/>
        <v>44.495646880735222</v>
      </c>
      <c r="K150">
        <f t="shared" si="24"/>
        <v>2015.8071042395595</v>
      </c>
      <c r="L150">
        <f t="shared" si="25"/>
        <v>4.5188279387837781E-2</v>
      </c>
      <c r="P150" s="40">
        <f t="shared" si="21"/>
        <v>0.39900000000000002</v>
      </c>
    </row>
    <row r="151" spans="1:16" x14ac:dyDescent="0.2">
      <c r="A151" s="40">
        <v>60</v>
      </c>
      <c r="B151" s="40">
        <v>25.12</v>
      </c>
      <c r="C151" s="44">
        <v>3187</v>
      </c>
      <c r="D151" s="44">
        <v>84.99</v>
      </c>
      <c r="E151" s="1">
        <v>103300</v>
      </c>
      <c r="F151">
        <v>451.1</v>
      </c>
      <c r="G151">
        <f t="shared" si="22"/>
        <v>34844.546986460155</v>
      </c>
      <c r="H151">
        <f t="shared" si="23"/>
        <v>98.671196220046795</v>
      </c>
      <c r="I151">
        <f t="shared" si="26"/>
        <v>26009.39941310856</v>
      </c>
      <c r="J151">
        <f t="shared" si="27"/>
        <v>51.281235078246077</v>
      </c>
      <c r="K151">
        <f t="shared" si="24"/>
        <v>2557.9769617889797</v>
      </c>
      <c r="L151">
        <f t="shared" si="25"/>
        <v>3.8955517398962497E-2</v>
      </c>
      <c r="P151" s="40">
        <f t="shared" si="21"/>
        <v>0.50240000000000007</v>
      </c>
    </row>
    <row r="152" spans="1:16" x14ac:dyDescent="0.2">
      <c r="A152" s="40">
        <v>60</v>
      </c>
      <c r="B152" s="40">
        <v>31.62</v>
      </c>
      <c r="C152" s="44">
        <v>3969</v>
      </c>
      <c r="D152" s="44">
        <v>84.8</v>
      </c>
      <c r="E152" s="1">
        <v>124400</v>
      </c>
      <c r="F152">
        <v>707.6</v>
      </c>
      <c r="G152">
        <f t="shared" si="22"/>
        <v>44239.872752258845</v>
      </c>
      <c r="H152">
        <f t="shared" si="23"/>
        <v>102.94846741692713</v>
      </c>
      <c r="I152">
        <f t="shared" si="26"/>
        <v>34349.649320271528</v>
      </c>
      <c r="J152">
        <f t="shared" si="27"/>
        <v>58.591134271284929</v>
      </c>
      <c r="K152">
        <f t="shared" si="24"/>
        <v>3247.6982793527923</v>
      </c>
      <c r="L152">
        <f t="shared" si="25"/>
        <v>3.3027198645932183E-2</v>
      </c>
      <c r="P152" s="40">
        <f t="shared" si="21"/>
        <v>0.63240000000000007</v>
      </c>
    </row>
    <row r="153" spans="1:16" x14ac:dyDescent="0.2">
      <c r="A153" s="40">
        <v>60</v>
      </c>
      <c r="B153" s="40">
        <v>39.81</v>
      </c>
      <c r="C153" s="44">
        <v>4948</v>
      </c>
      <c r="D153" s="44">
        <v>84.69</v>
      </c>
      <c r="E153" s="1">
        <v>149800</v>
      </c>
      <c r="F153">
        <v>1132</v>
      </c>
      <c r="G153">
        <f t="shared" si="22"/>
        <v>56386.967145614995</v>
      </c>
      <c r="H153">
        <f t="shared" si="23"/>
        <v>108.07496349290744</v>
      </c>
      <c r="I153">
        <f t="shared" si="26"/>
        <v>45423.138472616658</v>
      </c>
      <c r="J153">
        <f t="shared" si="27"/>
        <v>66.914048153238838</v>
      </c>
      <c r="K153">
        <f t="shared" si="24"/>
        <v>4139.4299934415139</v>
      </c>
      <c r="L153">
        <f t="shared" si="25"/>
        <v>2.6703972547558071E-2</v>
      </c>
      <c r="P153" s="40">
        <f t="shared" si="21"/>
        <v>0.79620000000000002</v>
      </c>
    </row>
    <row r="154" spans="1:16" x14ac:dyDescent="0.2">
      <c r="A154" s="40">
        <v>60</v>
      </c>
      <c r="B154" s="40">
        <v>50</v>
      </c>
      <c r="C154" s="44">
        <v>6139</v>
      </c>
      <c r="D154" s="44">
        <v>84.65</v>
      </c>
      <c r="E154" s="1">
        <v>180000</v>
      </c>
      <c r="F154">
        <v>1784</v>
      </c>
      <c r="G154">
        <f t="shared" si="22"/>
        <v>71531.441016653655</v>
      </c>
      <c r="H154">
        <f t="shared" si="23"/>
        <v>113.46445511785056</v>
      </c>
      <c r="I154">
        <f t="shared" si="26"/>
        <v>59440.83063857555</v>
      </c>
      <c r="J154">
        <f t="shared" si="27"/>
        <v>75.385701982462251</v>
      </c>
      <c r="K154">
        <f t="shared" si="24"/>
        <v>5251.2026698257214</v>
      </c>
      <c r="L154">
        <f t="shared" si="25"/>
        <v>2.0913773612737743E-2</v>
      </c>
      <c r="P154" s="40">
        <f t="shared" si="21"/>
        <v>1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opLeftCell="F109" workbookViewId="0">
      <selection activeCell="F3" sqref="F3:F154"/>
    </sheetView>
  </sheetViews>
  <sheetFormatPr defaultColWidth="9.140625" defaultRowHeight="12.75" x14ac:dyDescent="0.2"/>
  <cols>
    <col min="1" max="4" width="9.140625" style="5"/>
    <col min="5" max="10" width="8.7109375"/>
    <col min="11" max="11" width="10" bestFit="1" customWidth="1"/>
    <col min="12" max="12" width="8.7109375"/>
    <col min="13" max="14" width="12.42578125" bestFit="1" customWidth="1"/>
    <col min="15" max="15" width="8.7109375" customWidth="1"/>
    <col min="16" max="16" width="9.140625" style="5"/>
    <col min="17" max="20" width="9.140625" style="31"/>
    <col min="21" max="16384" width="9.140625" style="5"/>
  </cols>
  <sheetData>
    <row r="1" spans="1:21" x14ac:dyDescent="0.2">
      <c r="A1" s="5" t="s">
        <v>2</v>
      </c>
      <c r="B1" s="5" t="s">
        <v>3</v>
      </c>
      <c r="C1" s="5" t="s">
        <v>0</v>
      </c>
      <c r="D1" s="5" t="s">
        <v>1</v>
      </c>
      <c r="E1" t="s">
        <v>9</v>
      </c>
      <c r="F1" s="4" t="s">
        <v>24</v>
      </c>
      <c r="G1" t="s">
        <v>18</v>
      </c>
      <c r="H1" t="s">
        <v>21</v>
      </c>
      <c r="I1" t="s">
        <v>19</v>
      </c>
      <c r="J1" t="s">
        <v>22</v>
      </c>
      <c r="K1" t="s">
        <v>14</v>
      </c>
      <c r="L1" t="s">
        <v>23</v>
      </c>
      <c r="M1" s="3" t="s">
        <v>14</v>
      </c>
      <c r="N1" s="4" t="s">
        <v>15</v>
      </c>
      <c r="O1" s="4" t="s">
        <v>24</v>
      </c>
      <c r="P1" s="28" t="s">
        <v>49</v>
      </c>
      <c r="Q1" s="30" t="s">
        <v>48</v>
      </c>
    </row>
    <row r="2" spans="1:21" x14ac:dyDescent="0.2">
      <c r="A2" s="5" t="s">
        <v>6</v>
      </c>
      <c r="B2" s="5" t="s">
        <v>7</v>
      </c>
      <c r="D2" s="5" t="s">
        <v>5</v>
      </c>
      <c r="F2" t="s">
        <v>4</v>
      </c>
      <c r="M2" s="3">
        <v>0.24714186253919163</v>
      </c>
      <c r="N2">
        <v>100</v>
      </c>
      <c r="O2">
        <v>85</v>
      </c>
      <c r="Q2" s="31">
        <v>30</v>
      </c>
      <c r="R2" s="31">
        <f>Q2+273</f>
        <v>303</v>
      </c>
      <c r="S2" s="31">
        <v>1</v>
      </c>
      <c r="T2" s="31">
        <f>EXP($R$6/2.303/8.314*(1/R2-1/$R$2))</f>
        <v>1</v>
      </c>
      <c r="U2" s="5">
        <f t="shared" ref="U2:U4" si="0">(S2-T2)^2</f>
        <v>0</v>
      </c>
    </row>
    <row r="3" spans="1:21" x14ac:dyDescent="0.2">
      <c r="A3" s="5">
        <v>30</v>
      </c>
      <c r="B3" s="5">
        <v>0.01</v>
      </c>
      <c r="C3" s="5">
        <v>4127</v>
      </c>
      <c r="D3" s="5">
        <v>82.26</v>
      </c>
      <c r="E3">
        <v>26120</v>
      </c>
      <c r="F3">
        <v>732.2</v>
      </c>
      <c r="G3">
        <f t="shared" ref="G3:G34" si="1">10^(($N$2/($N$2+$O$2))*LOG(E3)+($O$2/($N$2+$O$2))*LOG(F3))</f>
        <v>5055.1528430572189</v>
      </c>
      <c r="H3">
        <f>(G3-C3)^2/C3^2</f>
        <v>5.0578979297021438E-2</v>
      </c>
      <c r="I3">
        <f t="shared" ref="I3:I23" si="2">10^(10^(($N$2/($N$2+$O$2))*LOG(LOG(E3))+($O$2/($N$2+$O$2))*LOG(LOG(F3))))</f>
        <v>4169.6508644990181</v>
      </c>
      <c r="J3">
        <f t="shared" ref="J3:J23" si="3">(I3-C3)^2/C3^2</f>
        <v>1.0680380840901348E-4</v>
      </c>
      <c r="K3">
        <f>10^(($N$2/($N$2+$O$2))*LOG(E3)+($O$2/($N$2+$O$2))*LOG(F3)+($N$2/(($N$2+$O$2)^2)*$O$2*(-$M$2)))</f>
        <v>4388.893190398504</v>
      </c>
      <c r="L3">
        <f>(K3-C3)^2/C3^2</f>
        <v>4.0269800197677615E-3</v>
      </c>
      <c r="M3" t="s">
        <v>20</v>
      </c>
      <c r="P3" s="5">
        <f>B3*$S$2</f>
        <v>0.01</v>
      </c>
      <c r="Q3" s="31">
        <v>40</v>
      </c>
      <c r="R3" s="31">
        <f t="shared" ref="R3:R5" si="4">Q3+273</f>
        <v>313</v>
      </c>
      <c r="S3" s="31">
        <v>0.12</v>
      </c>
      <c r="T3" s="31">
        <f t="shared" ref="T3:T5" si="5">EXP($R$6/2.303/8.314*(1/R3-1/$R$2))</f>
        <v>0.12097250286416955</v>
      </c>
      <c r="U3" s="5">
        <f t="shared" si="0"/>
        <v>9.4576182081798883E-7</v>
      </c>
    </row>
    <row r="4" spans="1:21" x14ac:dyDescent="0.2">
      <c r="A4" s="5">
        <v>30</v>
      </c>
      <c r="B4" s="5">
        <v>1.259E-2</v>
      </c>
      <c r="C4" s="5">
        <v>5110</v>
      </c>
      <c r="D4" s="5">
        <v>81.48</v>
      </c>
      <c r="E4">
        <v>32040</v>
      </c>
      <c r="F4">
        <v>902.5</v>
      </c>
      <c r="G4">
        <f t="shared" si="1"/>
        <v>6214.6638298665221</v>
      </c>
      <c r="H4">
        <f t="shared" ref="H4:H67" si="6">(G4-C4)^2/C4^2</f>
        <v>4.6732441167710463E-2</v>
      </c>
      <c r="I4">
        <f t="shared" si="2"/>
        <v>5153.1928554165224</v>
      </c>
      <c r="J4">
        <f t="shared" si="3"/>
        <v>7.1446676407972215E-5</v>
      </c>
      <c r="K4">
        <f t="shared" ref="K4:K67" si="7">10^(($N$2/($N$2+$O$2))*LOG(E4)+($O$2/($N$2+$O$2))*LOG(F4)+($N$2/(($N$2+$O$2)^2)*$O$2*(-$M$2)))</f>
        <v>5395.5828063591425</v>
      </c>
      <c r="L4">
        <f t="shared" ref="L4:L67" si="8">(K4-C4)^2/C4^2</f>
        <v>3.1233619390230389E-3</v>
      </c>
      <c r="M4" t="s">
        <v>12</v>
      </c>
      <c r="N4" t="s">
        <v>13</v>
      </c>
      <c r="O4" t="s">
        <v>14</v>
      </c>
      <c r="P4" s="5">
        <f t="shared" ref="P4:P40" si="9">B4*$S$2</f>
        <v>1.259E-2</v>
      </c>
      <c r="Q4" s="31">
        <v>50</v>
      </c>
      <c r="R4" s="31">
        <f t="shared" si="4"/>
        <v>323</v>
      </c>
      <c r="S4" s="31">
        <v>0.02</v>
      </c>
      <c r="T4" s="31">
        <f t="shared" si="5"/>
        <v>1.6679111786673285E-2</v>
      </c>
      <c r="U4" s="5">
        <f t="shared" si="0"/>
        <v>1.1028298525412301E-5</v>
      </c>
    </row>
    <row r="5" spans="1:21" x14ac:dyDescent="0.2">
      <c r="A5" s="5">
        <v>30</v>
      </c>
      <c r="B5" s="5">
        <v>1.585E-2</v>
      </c>
      <c r="C5" s="5">
        <v>6321</v>
      </c>
      <c r="D5" s="5">
        <v>80.95</v>
      </c>
      <c r="E5">
        <v>38890</v>
      </c>
      <c r="F5">
        <v>1108</v>
      </c>
      <c r="G5">
        <f t="shared" si="1"/>
        <v>7582.9130368683809</v>
      </c>
      <c r="H5">
        <f t="shared" si="6"/>
        <v>3.9855409299126475E-2</v>
      </c>
      <c r="I5">
        <f t="shared" si="2"/>
        <v>6322.7199179185664</v>
      </c>
      <c r="J5">
        <f t="shared" si="3"/>
        <v>7.4036155953528224E-8</v>
      </c>
      <c r="K5">
        <f t="shared" si="7"/>
        <v>6583.4993370385391</v>
      </c>
      <c r="L5">
        <f t="shared" si="8"/>
        <v>1.7245859401238649E-3</v>
      </c>
      <c r="M5" s="3">
        <f>SUM(H3:H154)</f>
        <v>4.821716898840287</v>
      </c>
      <c r="N5" s="3">
        <f>SUM(J24:J154)</f>
        <v>1.1000910921639635</v>
      </c>
      <c r="O5" s="3">
        <f>SUM(L3:L154)</f>
        <v>1.3499849233732808</v>
      </c>
      <c r="P5" s="5">
        <f t="shared" si="9"/>
        <v>1.585E-2</v>
      </c>
      <c r="Q5" s="31">
        <v>60</v>
      </c>
      <c r="R5" s="31">
        <f t="shared" si="4"/>
        <v>333</v>
      </c>
      <c r="S5" s="31">
        <v>4.0000000000000001E-3</v>
      </c>
      <c r="T5" s="31">
        <f t="shared" si="5"/>
        <v>2.5902499861592551E-3</v>
      </c>
      <c r="U5" s="5">
        <f>(S5-T5)^2</f>
        <v>1.9873951015239807E-6</v>
      </c>
    </row>
    <row r="6" spans="1:21" x14ac:dyDescent="0.2">
      <c r="A6" s="5">
        <v>30</v>
      </c>
      <c r="B6" s="5">
        <v>1.9949999999999999E-2</v>
      </c>
      <c r="C6" s="5">
        <v>7789</v>
      </c>
      <c r="D6" s="5">
        <v>80.48</v>
      </c>
      <c r="E6">
        <v>47000</v>
      </c>
      <c r="F6">
        <v>1360</v>
      </c>
      <c r="G6">
        <f t="shared" si="1"/>
        <v>9229.8022144125007</v>
      </c>
      <c r="H6">
        <f t="shared" si="6"/>
        <v>3.4217267651142601E-2</v>
      </c>
      <c r="I6">
        <f t="shared" si="2"/>
        <v>7739.5757351038492</v>
      </c>
      <c r="J6">
        <f t="shared" si="3"/>
        <v>4.0264010400465929E-5</v>
      </c>
      <c r="K6">
        <f t="shared" si="7"/>
        <v>8013.3316133447624</v>
      </c>
      <c r="L6">
        <f t="shared" si="8"/>
        <v>8.2950221822391222E-4</v>
      </c>
      <c r="P6" s="5">
        <f t="shared" si="9"/>
        <v>1.9949999999999999E-2</v>
      </c>
      <c r="Q6" s="30" t="s">
        <v>50</v>
      </c>
      <c r="R6" s="32">
        <v>383552.05968967697</v>
      </c>
      <c r="S6" s="30" t="s">
        <v>51</v>
      </c>
      <c r="T6" s="29">
        <f>SUM(U3:U5)</f>
        <v>1.3961455447754271E-5</v>
      </c>
    </row>
    <row r="7" spans="1:21" x14ac:dyDescent="0.2">
      <c r="A7" s="5">
        <v>30</v>
      </c>
      <c r="B7" s="5">
        <v>2.512E-2</v>
      </c>
      <c r="C7" s="5">
        <v>9584</v>
      </c>
      <c r="D7" s="5">
        <v>80.03</v>
      </c>
      <c r="E7">
        <v>56690</v>
      </c>
      <c r="F7">
        <v>1669</v>
      </c>
      <c r="G7">
        <f t="shared" si="1"/>
        <v>11221.502131884177</v>
      </c>
      <c r="H7">
        <f t="shared" si="6"/>
        <v>2.9192422644329061E-2</v>
      </c>
      <c r="I7">
        <f t="shared" si="2"/>
        <v>9462.0781673435395</v>
      </c>
      <c r="J7">
        <f t="shared" si="3"/>
        <v>1.6183384555338003E-4</v>
      </c>
      <c r="K7">
        <f t="shared" si="7"/>
        <v>9742.5292215069258</v>
      </c>
      <c r="L7">
        <f t="shared" si="8"/>
        <v>2.7360563889776218E-4</v>
      </c>
      <c r="M7" s="1"/>
      <c r="P7" s="5">
        <f t="shared" si="9"/>
        <v>2.512E-2</v>
      </c>
    </row>
    <row r="8" spans="1:21" x14ac:dyDescent="0.2">
      <c r="A8" s="5">
        <v>30</v>
      </c>
      <c r="B8" s="5">
        <v>3.1620000000000002E-2</v>
      </c>
      <c r="C8" s="5">
        <v>11780</v>
      </c>
      <c r="D8" s="5">
        <v>79.61</v>
      </c>
      <c r="E8">
        <v>67790</v>
      </c>
      <c r="F8">
        <v>2052</v>
      </c>
      <c r="G8">
        <f t="shared" si="1"/>
        <v>13591.021547663682</v>
      </c>
      <c r="H8">
        <f t="shared" si="6"/>
        <v>2.3635057016598581E-2</v>
      </c>
      <c r="I8">
        <f t="shared" si="2"/>
        <v>11531.796821939708</v>
      </c>
      <c r="J8">
        <f t="shared" si="3"/>
        <v>4.4393981338135345E-4</v>
      </c>
      <c r="K8">
        <f t="shared" si="7"/>
        <v>11799.750427531299</v>
      </c>
      <c r="L8">
        <f t="shared" si="8"/>
        <v>2.8110101987849969E-6</v>
      </c>
      <c r="M8" s="1"/>
      <c r="P8" s="5">
        <f t="shared" si="9"/>
        <v>3.1620000000000002E-2</v>
      </c>
    </row>
    <row r="9" spans="1:21" x14ac:dyDescent="0.2">
      <c r="A9" s="5">
        <v>30</v>
      </c>
      <c r="B9" s="5">
        <v>3.9809999999999998E-2</v>
      </c>
      <c r="C9" s="5">
        <v>14500</v>
      </c>
      <c r="D9" s="5">
        <v>79.040000000000006</v>
      </c>
      <c r="E9">
        <v>81060</v>
      </c>
      <c r="F9">
        <v>2537</v>
      </c>
      <c r="G9">
        <f t="shared" si="1"/>
        <v>16502.745962677709</v>
      </c>
      <c r="H9">
        <f t="shared" si="6"/>
        <v>1.9077247995347747E-2</v>
      </c>
      <c r="I9">
        <f t="shared" si="2"/>
        <v>14093.96683405142</v>
      </c>
      <c r="J9">
        <f t="shared" si="3"/>
        <v>7.8412809441249533E-4</v>
      </c>
      <c r="K9">
        <f t="shared" si="7"/>
        <v>14327.715031988953</v>
      </c>
      <c r="L9">
        <f t="shared" si="8"/>
        <v>1.4117531606452972E-4</v>
      </c>
      <c r="M9" s="1"/>
      <c r="P9" s="5">
        <f t="shared" si="9"/>
        <v>3.9809999999999998E-2</v>
      </c>
    </row>
    <row r="10" spans="1:21" x14ac:dyDescent="0.2">
      <c r="A10" s="5">
        <v>30</v>
      </c>
      <c r="B10" s="5">
        <v>5.0119999999999998E-2</v>
      </c>
      <c r="C10" s="5">
        <v>17820</v>
      </c>
      <c r="D10" s="5">
        <v>78.150000000000006</v>
      </c>
      <c r="E10">
        <v>96650</v>
      </c>
      <c r="F10">
        <v>3142</v>
      </c>
      <c r="G10">
        <f t="shared" si="1"/>
        <v>20022.954875929183</v>
      </c>
      <c r="H10">
        <f t="shared" si="6"/>
        <v>1.5282549227718517E-2</v>
      </c>
      <c r="I10">
        <f t="shared" si="2"/>
        <v>17213.939272918669</v>
      </c>
      <c r="J10">
        <f t="shared" si="3"/>
        <v>1.1566897460398701E-3</v>
      </c>
      <c r="K10">
        <f t="shared" si="7"/>
        <v>17383.967020367189</v>
      </c>
      <c r="L10">
        <f t="shared" si="8"/>
        <v>5.9871932735343142E-4</v>
      </c>
      <c r="P10" s="5">
        <f t="shared" si="9"/>
        <v>5.0119999999999998E-2</v>
      </c>
    </row>
    <row r="11" spans="1:21" x14ac:dyDescent="0.2">
      <c r="A11" s="5">
        <v>30</v>
      </c>
      <c r="B11" s="5">
        <v>6.3100000000000003E-2</v>
      </c>
      <c r="C11" s="5">
        <v>21790</v>
      </c>
      <c r="D11" s="5">
        <v>76.84</v>
      </c>
      <c r="E11" s="1">
        <v>115800</v>
      </c>
      <c r="F11">
        <v>3871</v>
      </c>
      <c r="G11">
        <f t="shared" si="1"/>
        <v>24299.596201113709</v>
      </c>
      <c r="H11">
        <f t="shared" si="6"/>
        <v>1.3264571836351793E-2</v>
      </c>
      <c r="I11">
        <f t="shared" si="2"/>
        <v>21004.553289498861</v>
      </c>
      <c r="J11">
        <f t="shared" si="3"/>
        <v>1.299328575800125E-3</v>
      </c>
      <c r="K11">
        <f t="shared" si="7"/>
        <v>21096.9550491382</v>
      </c>
      <c r="L11">
        <f t="shared" si="8"/>
        <v>1.011598897134703E-3</v>
      </c>
      <c r="P11" s="5">
        <f t="shared" si="9"/>
        <v>6.3100000000000003E-2</v>
      </c>
    </row>
    <row r="12" spans="1:21" x14ac:dyDescent="0.2">
      <c r="A12" s="5">
        <v>30</v>
      </c>
      <c r="B12" s="5">
        <v>7.9430000000000001E-2</v>
      </c>
      <c r="C12" s="5">
        <v>26310</v>
      </c>
      <c r="D12" s="5">
        <v>75.86</v>
      </c>
      <c r="E12" s="1">
        <v>138200</v>
      </c>
      <c r="F12">
        <v>4719</v>
      </c>
      <c r="G12">
        <f t="shared" si="1"/>
        <v>29284.520743245266</v>
      </c>
      <c r="H12">
        <f t="shared" si="6"/>
        <v>1.2781808530596689E-2</v>
      </c>
      <c r="I12">
        <f t="shared" si="2"/>
        <v>25428.760123105199</v>
      </c>
      <c r="J12">
        <f t="shared" si="3"/>
        <v>1.1218804656949804E-3</v>
      </c>
      <c r="K12">
        <f t="shared" si="7"/>
        <v>25424.875896805424</v>
      </c>
      <c r="L12">
        <f t="shared" si="8"/>
        <v>1.1317920488356189E-3</v>
      </c>
      <c r="P12" s="5">
        <f t="shared" si="9"/>
        <v>7.9430000000000001E-2</v>
      </c>
    </row>
    <row r="13" spans="1:21" x14ac:dyDescent="0.2">
      <c r="A13" s="5">
        <v>30</v>
      </c>
      <c r="B13" s="5">
        <v>0.1</v>
      </c>
      <c r="C13" s="5">
        <v>32020</v>
      </c>
      <c r="D13" s="5">
        <v>75.849999999999994</v>
      </c>
      <c r="E13" s="1">
        <v>162300</v>
      </c>
      <c r="F13">
        <v>5824</v>
      </c>
      <c r="G13">
        <f t="shared" si="1"/>
        <v>35184.789960565286</v>
      </c>
      <c r="H13">
        <f t="shared" si="6"/>
        <v>9.7689329616510983E-3</v>
      </c>
      <c r="I13">
        <f t="shared" si="2"/>
        <v>30756.395456705552</v>
      </c>
      <c r="J13">
        <f t="shared" si="3"/>
        <v>1.5573266023951803E-3</v>
      </c>
      <c r="K13">
        <f t="shared" si="7"/>
        <v>30547.500710213197</v>
      </c>
      <c r="L13">
        <f t="shared" si="8"/>
        <v>2.1147913862613974E-3</v>
      </c>
      <c r="P13" s="5">
        <f t="shared" si="9"/>
        <v>0.1</v>
      </c>
    </row>
    <row r="14" spans="1:21" x14ac:dyDescent="0.2">
      <c r="A14" s="5">
        <v>30</v>
      </c>
      <c r="B14" s="5">
        <v>0.12590000000000001</v>
      </c>
      <c r="C14" s="5">
        <v>39650</v>
      </c>
      <c r="D14" s="5">
        <v>75.08</v>
      </c>
      <c r="E14" s="1">
        <v>192900</v>
      </c>
      <c r="F14">
        <v>7338</v>
      </c>
      <c r="G14">
        <f t="shared" si="1"/>
        <v>42954.887230230328</v>
      </c>
      <c r="H14">
        <f t="shared" si="6"/>
        <v>6.9474736253310344E-3</v>
      </c>
      <c r="I14">
        <f t="shared" si="2"/>
        <v>37821.589903751927</v>
      </c>
      <c r="J14">
        <f t="shared" si="3"/>
        <v>2.126477726806842E-3</v>
      </c>
      <c r="K14">
        <f t="shared" si="7"/>
        <v>37293.513749641541</v>
      </c>
      <c r="L14">
        <f t="shared" si="8"/>
        <v>3.532184958951017E-3</v>
      </c>
      <c r="P14" s="5">
        <f t="shared" si="9"/>
        <v>0.12590000000000001</v>
      </c>
    </row>
    <row r="15" spans="1:21" x14ac:dyDescent="0.2">
      <c r="A15" s="5">
        <v>30</v>
      </c>
      <c r="B15" s="5">
        <v>0.1585</v>
      </c>
      <c r="C15" s="5">
        <v>47420</v>
      </c>
      <c r="D15" s="5">
        <v>74.7</v>
      </c>
      <c r="E15" s="1">
        <v>228400</v>
      </c>
      <c r="F15">
        <v>8898</v>
      </c>
      <c r="G15">
        <f t="shared" si="1"/>
        <v>51420.01964823361</v>
      </c>
      <c r="H15">
        <f t="shared" si="6"/>
        <v>7.115429990217686E-3</v>
      </c>
      <c r="I15">
        <f t="shared" si="2"/>
        <v>45457.208423430158</v>
      </c>
      <c r="J15">
        <f t="shared" si="3"/>
        <v>1.713267875453771E-3</v>
      </c>
      <c r="K15">
        <f t="shared" si="7"/>
        <v>44642.95760992392</v>
      </c>
      <c r="L15">
        <f t="shared" si="8"/>
        <v>3.4295877468338274E-3</v>
      </c>
      <c r="P15" s="5">
        <f t="shared" si="9"/>
        <v>0.1585</v>
      </c>
    </row>
    <row r="16" spans="1:21" x14ac:dyDescent="0.2">
      <c r="A16" s="5">
        <v>30</v>
      </c>
      <c r="B16" s="5">
        <v>0.19950000000000001</v>
      </c>
      <c r="C16" s="5">
        <v>57980</v>
      </c>
      <c r="D16" s="5">
        <v>74.67</v>
      </c>
      <c r="E16" s="1">
        <v>273500</v>
      </c>
      <c r="F16">
        <v>11080</v>
      </c>
      <c r="G16">
        <f t="shared" si="1"/>
        <v>62689.947550668425</v>
      </c>
      <c r="H16">
        <f t="shared" si="6"/>
        <v>6.5989634023649281E-3</v>
      </c>
      <c r="I16">
        <f t="shared" si="2"/>
        <v>55709.754025887283</v>
      </c>
      <c r="J16">
        <f t="shared" si="3"/>
        <v>1.5331668004415287E-3</v>
      </c>
      <c r="K16">
        <f t="shared" si="7"/>
        <v>54427.530176352033</v>
      </c>
      <c r="L16">
        <f t="shared" si="8"/>
        <v>3.7540873451055662E-3</v>
      </c>
      <c r="P16" s="5">
        <f t="shared" si="9"/>
        <v>0.19950000000000001</v>
      </c>
    </row>
    <row r="17" spans="1:16" x14ac:dyDescent="0.2">
      <c r="A17" s="5">
        <v>30</v>
      </c>
      <c r="B17" s="5">
        <v>0.25119999999999998</v>
      </c>
      <c r="C17" s="5">
        <v>68750</v>
      </c>
      <c r="D17" s="5">
        <v>74.38</v>
      </c>
      <c r="E17" s="1">
        <v>322600</v>
      </c>
      <c r="F17">
        <v>13350</v>
      </c>
      <c r="G17">
        <f t="shared" si="1"/>
        <v>74670.284290314448</v>
      </c>
      <c r="H17">
        <f t="shared" si="6"/>
        <v>7.415487699177584E-3</v>
      </c>
      <c r="I17">
        <f t="shared" si="2"/>
        <v>66585.094500187697</v>
      </c>
      <c r="J17">
        <f t="shared" si="3"/>
        <v>9.9159078571743348E-4</v>
      </c>
      <c r="K17">
        <f t="shared" si="7"/>
        <v>64828.881029180797</v>
      </c>
      <c r="L17">
        <f t="shared" si="8"/>
        <v>3.2529293716772488E-3</v>
      </c>
      <c r="P17" s="5">
        <f t="shared" si="9"/>
        <v>0.25119999999999998</v>
      </c>
    </row>
    <row r="18" spans="1:16" x14ac:dyDescent="0.2">
      <c r="A18" s="5">
        <v>30</v>
      </c>
      <c r="B18" s="5">
        <v>0.31619999999999998</v>
      </c>
      <c r="C18" s="5">
        <v>83460</v>
      </c>
      <c r="D18" s="5">
        <v>73.16</v>
      </c>
      <c r="E18" s="1">
        <v>378100</v>
      </c>
      <c r="F18">
        <v>16510</v>
      </c>
      <c r="G18">
        <f t="shared" si="1"/>
        <v>89702.86595444761</v>
      </c>
      <c r="H18">
        <f t="shared" si="6"/>
        <v>5.595143882406014E-3</v>
      </c>
      <c r="I18">
        <f t="shared" si="2"/>
        <v>80447.742254246099</v>
      </c>
      <c r="J18">
        <f t="shared" si="3"/>
        <v>1.3026492652597776E-3</v>
      </c>
      <c r="K18">
        <f t="shared" si="7"/>
        <v>77880.196656647109</v>
      </c>
      <c r="L18">
        <f t="shared" si="8"/>
        <v>4.4697272727039512E-3</v>
      </c>
      <c r="P18" s="5">
        <f t="shared" si="9"/>
        <v>0.31619999999999998</v>
      </c>
    </row>
    <row r="19" spans="1:16" x14ac:dyDescent="0.2">
      <c r="A19" s="5">
        <v>30</v>
      </c>
      <c r="B19" s="5">
        <v>0.39810000000000001</v>
      </c>
      <c r="C19" s="5">
        <v>99360</v>
      </c>
      <c r="D19" s="5">
        <v>72.930000000000007</v>
      </c>
      <c r="E19" s="1">
        <v>448900</v>
      </c>
      <c r="F19">
        <v>19980</v>
      </c>
      <c r="G19">
        <f t="shared" si="1"/>
        <v>107439.82179072742</v>
      </c>
      <c r="H19">
        <f t="shared" si="6"/>
        <v>6.6127240273654879E-3</v>
      </c>
      <c r="I19">
        <f t="shared" si="2"/>
        <v>96649.820020544139</v>
      </c>
      <c r="J19">
        <f t="shared" si="3"/>
        <v>7.4400028145543836E-4</v>
      </c>
      <c r="K19">
        <f t="shared" si="7"/>
        <v>93279.45501837226</v>
      </c>
      <c r="L19">
        <f t="shared" si="8"/>
        <v>3.7450864349872891E-3</v>
      </c>
      <c r="P19" s="5">
        <f t="shared" si="9"/>
        <v>0.39810000000000001</v>
      </c>
    </row>
    <row r="20" spans="1:16" x14ac:dyDescent="0.2">
      <c r="A20" s="5">
        <v>30</v>
      </c>
      <c r="B20" s="5">
        <v>0.50119999999999998</v>
      </c>
      <c r="C20" s="6">
        <v>119700</v>
      </c>
      <c r="D20" s="5">
        <v>72.3</v>
      </c>
      <c r="E20" s="1">
        <v>526300</v>
      </c>
      <c r="F20">
        <v>24530</v>
      </c>
      <c r="G20">
        <f t="shared" si="1"/>
        <v>128660.91660640443</v>
      </c>
      <c r="H20">
        <f t="shared" si="6"/>
        <v>5.6042379987098498E-3</v>
      </c>
      <c r="I20">
        <f t="shared" si="2"/>
        <v>116291.78904921249</v>
      </c>
      <c r="J20">
        <f t="shared" si="3"/>
        <v>8.1070832784187761E-4</v>
      </c>
      <c r="K20">
        <f t="shared" si="7"/>
        <v>111703.64938417486</v>
      </c>
      <c r="L20">
        <f t="shared" si="8"/>
        <v>4.4626759862066122E-3</v>
      </c>
      <c r="P20" s="5">
        <f t="shared" si="9"/>
        <v>0.50119999999999998</v>
      </c>
    </row>
    <row r="21" spans="1:16" x14ac:dyDescent="0.2">
      <c r="A21" s="5">
        <v>30</v>
      </c>
      <c r="B21" s="5">
        <v>0.63100000000000001</v>
      </c>
      <c r="C21" s="6">
        <v>147100</v>
      </c>
      <c r="D21" s="5">
        <v>71.37</v>
      </c>
      <c r="E21" s="1">
        <v>619200</v>
      </c>
      <c r="F21">
        <v>30830</v>
      </c>
      <c r="G21">
        <f t="shared" si="1"/>
        <v>156034.55272246574</v>
      </c>
      <c r="H21">
        <f t="shared" si="6"/>
        <v>3.6890987993350713E-3</v>
      </c>
      <c r="I21">
        <f t="shared" si="2"/>
        <v>141875.44584747212</v>
      </c>
      <c r="J21">
        <f t="shared" si="3"/>
        <v>1.2614589562124176E-3</v>
      </c>
      <c r="K21">
        <f t="shared" si="7"/>
        <v>135469.49165959272</v>
      </c>
      <c r="L21">
        <f t="shared" si="8"/>
        <v>6.2513245777431562E-3</v>
      </c>
      <c r="P21" s="5">
        <f t="shared" si="9"/>
        <v>0.63100000000000001</v>
      </c>
    </row>
    <row r="22" spans="1:16" x14ac:dyDescent="0.2">
      <c r="A22" s="5">
        <v>30</v>
      </c>
      <c r="B22" s="5">
        <v>0.79430000000000001</v>
      </c>
      <c r="C22" s="6">
        <v>174300</v>
      </c>
      <c r="D22" s="5">
        <v>71.150000000000006</v>
      </c>
      <c r="E22" s="1">
        <v>720800</v>
      </c>
      <c r="F22">
        <v>37420</v>
      </c>
      <c r="G22">
        <f t="shared" si="1"/>
        <v>185157.86257649152</v>
      </c>
      <c r="H22">
        <f t="shared" si="6"/>
        <v>3.8805555713543483E-3</v>
      </c>
      <c r="I22">
        <f t="shared" si="2"/>
        <v>169029.43724322075</v>
      </c>
      <c r="J22">
        <f t="shared" si="3"/>
        <v>9.1436417823242922E-4</v>
      </c>
      <c r="K22">
        <f t="shared" si="7"/>
        <v>160754.40395967226</v>
      </c>
      <c r="L22">
        <f t="shared" si="8"/>
        <v>6.0395066731228691E-3</v>
      </c>
      <c r="P22" s="5">
        <f t="shared" si="9"/>
        <v>0.79430000000000001</v>
      </c>
    </row>
    <row r="23" spans="1:16" x14ac:dyDescent="0.2">
      <c r="A23" s="5">
        <v>30</v>
      </c>
      <c r="B23" s="5">
        <v>1</v>
      </c>
      <c r="C23" s="6">
        <v>206300</v>
      </c>
      <c r="D23" s="5">
        <v>70.08</v>
      </c>
      <c r="E23" s="1">
        <v>840200</v>
      </c>
      <c r="F23">
        <v>46140</v>
      </c>
      <c r="G23">
        <f t="shared" si="1"/>
        <v>221474.42517346615</v>
      </c>
      <c r="H23">
        <f t="shared" si="6"/>
        <v>5.4103584717163887E-3</v>
      </c>
      <c r="I23">
        <f t="shared" si="2"/>
        <v>203148.57924974765</v>
      </c>
      <c r="J23">
        <f t="shared" si="3"/>
        <v>2.3335350293014545E-4</v>
      </c>
      <c r="K23">
        <f t="shared" si="7"/>
        <v>192284.51179794455</v>
      </c>
      <c r="L23">
        <f t="shared" si="8"/>
        <v>4.6154920193722162E-3</v>
      </c>
      <c r="P23" s="5">
        <f t="shared" si="9"/>
        <v>1</v>
      </c>
    </row>
    <row r="24" spans="1:16" x14ac:dyDescent="0.2">
      <c r="A24" s="5">
        <v>30</v>
      </c>
      <c r="B24" s="5">
        <v>1.2589999999999999</v>
      </c>
      <c r="C24" s="6">
        <v>247800</v>
      </c>
      <c r="D24" s="5">
        <v>69.849999999999994</v>
      </c>
      <c r="E24" s="1">
        <v>986600</v>
      </c>
      <c r="F24">
        <v>56500</v>
      </c>
      <c r="G24">
        <f t="shared" si="1"/>
        <v>265124.5152361787</v>
      </c>
      <c r="H24">
        <f t="shared" si="6"/>
        <v>4.8878692325977566E-3</v>
      </c>
      <c r="I24">
        <f t="shared" ref="I24:I40" si="10">10^(10^(($N$2/($N$2+$O$2))*LOG(LOG(E24))+($O$2/($N$2+$O$2))*LOG(LOG(F24))))</f>
        <v>244096.65163164769</v>
      </c>
      <c r="J24">
        <f>(I24-C24)^2/C24^2</f>
        <v>2.2335029514575241E-4</v>
      </c>
      <c r="K24">
        <f t="shared" si="7"/>
        <v>230181.6019521289</v>
      </c>
      <c r="L24">
        <f t="shared" si="8"/>
        <v>5.0551055873320119E-3</v>
      </c>
      <c r="P24" s="5">
        <f t="shared" si="9"/>
        <v>1.2589999999999999</v>
      </c>
    </row>
    <row r="25" spans="1:16" x14ac:dyDescent="0.2">
      <c r="A25" s="5">
        <v>30</v>
      </c>
      <c r="B25" s="5">
        <v>1.585</v>
      </c>
      <c r="C25" s="6">
        <v>299200</v>
      </c>
      <c r="D25" s="5">
        <v>70.08</v>
      </c>
      <c r="E25" s="1">
        <v>1153000</v>
      </c>
      <c r="F25">
        <v>68030</v>
      </c>
      <c r="G25">
        <f t="shared" si="1"/>
        <v>314119.16660426289</v>
      </c>
      <c r="H25">
        <f t="shared" si="6"/>
        <v>2.4863711001815135E-3</v>
      </c>
      <c r="I25">
        <f t="shared" si="10"/>
        <v>290026.87892630009</v>
      </c>
      <c r="J25">
        <f t="shared" ref="J25:J88" si="11">(I25-C25)^2/C25^2</f>
        <v>9.3996368025024528E-4</v>
      </c>
      <c r="K25">
        <f t="shared" si="7"/>
        <v>272718.85026711557</v>
      </c>
      <c r="L25">
        <f t="shared" si="8"/>
        <v>7.8334034606482375E-3</v>
      </c>
      <c r="P25" s="5">
        <f t="shared" si="9"/>
        <v>1.585</v>
      </c>
    </row>
    <row r="26" spans="1:16" x14ac:dyDescent="0.2">
      <c r="A26" s="5">
        <v>30</v>
      </c>
      <c r="B26" s="5">
        <v>1.9950000000000001</v>
      </c>
      <c r="C26" s="6">
        <v>357000</v>
      </c>
      <c r="D26" s="5">
        <v>68.72</v>
      </c>
      <c r="E26" s="1">
        <v>1358000</v>
      </c>
      <c r="F26">
        <v>83930</v>
      </c>
      <c r="G26">
        <f t="shared" si="1"/>
        <v>377938.64569114125</v>
      </c>
      <c r="H26">
        <f t="shared" si="6"/>
        <v>3.4400182298735039E-3</v>
      </c>
      <c r="I26">
        <f t="shared" si="10"/>
        <v>350262.4643232376</v>
      </c>
      <c r="J26">
        <f t="shared" si="11"/>
        <v>3.5617687856041408E-4</v>
      </c>
      <c r="K26">
        <f t="shared" si="7"/>
        <v>328127.04184412549</v>
      </c>
      <c r="L26">
        <f t="shared" si="8"/>
        <v>6.5410298446506492E-3</v>
      </c>
      <c r="P26" s="5">
        <f t="shared" si="9"/>
        <v>1.9950000000000001</v>
      </c>
    </row>
    <row r="27" spans="1:16" x14ac:dyDescent="0.2">
      <c r="A27" s="5">
        <v>30</v>
      </c>
      <c r="B27" s="5">
        <v>2.512</v>
      </c>
      <c r="C27" s="6">
        <v>424700</v>
      </c>
      <c r="D27" s="5">
        <v>68.44</v>
      </c>
      <c r="E27" s="1">
        <v>1568000</v>
      </c>
      <c r="F27" s="1">
        <v>100200</v>
      </c>
      <c r="G27">
        <f t="shared" si="1"/>
        <v>443130.54539284966</v>
      </c>
      <c r="H27">
        <f t="shared" si="6"/>
        <v>1.8832668070293238E-3</v>
      </c>
      <c r="I27">
        <f t="shared" si="10"/>
        <v>411812.96990576381</v>
      </c>
      <c r="J27">
        <f t="shared" si="11"/>
        <v>9.2074880402703862E-4</v>
      </c>
      <c r="K27">
        <f t="shared" si="7"/>
        <v>384726.77157592389</v>
      </c>
      <c r="L27">
        <f t="shared" si="8"/>
        <v>8.8587802481185553E-3</v>
      </c>
      <c r="P27" s="5">
        <f t="shared" si="9"/>
        <v>2.512</v>
      </c>
    </row>
    <row r="28" spans="1:16" x14ac:dyDescent="0.2">
      <c r="A28" s="5">
        <v>30</v>
      </c>
      <c r="B28" s="5">
        <v>3.1619999999999999</v>
      </c>
      <c r="C28" s="6">
        <v>503400</v>
      </c>
      <c r="D28" s="5">
        <v>68.55</v>
      </c>
      <c r="E28" s="1">
        <v>1839000</v>
      </c>
      <c r="F28" s="1">
        <v>124200</v>
      </c>
      <c r="G28">
        <f t="shared" si="1"/>
        <v>533092.71663459344</v>
      </c>
      <c r="H28">
        <f t="shared" si="6"/>
        <v>3.4791523367847222E-3</v>
      </c>
      <c r="I28">
        <f t="shared" si="10"/>
        <v>497375.47106925811</v>
      </c>
      <c r="J28">
        <f t="shared" si="11"/>
        <v>1.4322530841665617E-4</v>
      </c>
      <c r="K28">
        <f t="shared" si="7"/>
        <v>462832.09756989899</v>
      </c>
      <c r="L28">
        <f t="shared" si="8"/>
        <v>6.4943947607528051E-3</v>
      </c>
      <c r="P28" s="5">
        <f>B28*$S$2</f>
        <v>3.1619999999999999</v>
      </c>
    </row>
    <row r="29" spans="1:16" x14ac:dyDescent="0.2">
      <c r="A29" s="5">
        <v>30</v>
      </c>
      <c r="B29" s="5">
        <v>3.9809999999999999</v>
      </c>
      <c r="C29" s="6">
        <v>592100</v>
      </c>
      <c r="D29" s="5">
        <v>67.930000000000007</v>
      </c>
      <c r="E29" s="1">
        <v>2108000</v>
      </c>
      <c r="F29" s="1">
        <v>150400</v>
      </c>
      <c r="G29">
        <f t="shared" si="1"/>
        <v>626677.24902577151</v>
      </c>
      <c r="H29">
        <f t="shared" si="6"/>
        <v>3.4102856164124631E-3</v>
      </c>
      <c r="I29">
        <f t="shared" si="10"/>
        <v>586820.43011199927</v>
      </c>
      <c r="J29">
        <f t="shared" si="11"/>
        <v>7.9507292457382553E-5</v>
      </c>
      <c r="K29">
        <f t="shared" si="7"/>
        <v>544082.36431551655</v>
      </c>
      <c r="L29">
        <f t="shared" si="8"/>
        <v>6.5767513456473142E-3</v>
      </c>
      <c r="P29" s="5">
        <f t="shared" si="9"/>
        <v>3.9809999999999999</v>
      </c>
    </row>
    <row r="30" spans="1:16" x14ac:dyDescent="0.2">
      <c r="A30" s="5">
        <v>30</v>
      </c>
      <c r="B30" s="5">
        <v>5.0119999999999996</v>
      </c>
      <c r="C30" s="6">
        <v>702500</v>
      </c>
      <c r="D30" s="5">
        <v>67.290000000000006</v>
      </c>
      <c r="E30" s="1">
        <v>2466000</v>
      </c>
      <c r="F30" s="1">
        <v>180400</v>
      </c>
      <c r="G30">
        <f t="shared" si="1"/>
        <v>741581.67021677946</v>
      </c>
      <c r="H30">
        <f t="shared" si="6"/>
        <v>3.0949495511619282E-3</v>
      </c>
      <c r="I30">
        <f t="shared" si="10"/>
        <v>695852.06717987068</v>
      </c>
      <c r="J30">
        <f t="shared" si="11"/>
        <v>8.9553092348785114E-5</v>
      </c>
      <c r="K30">
        <f t="shared" si="7"/>
        <v>643842.59854948428</v>
      </c>
      <c r="L30">
        <f t="shared" si="8"/>
        <v>6.9719294232382352E-3</v>
      </c>
      <c r="P30" s="5">
        <f t="shared" si="9"/>
        <v>5.0119999999999996</v>
      </c>
    </row>
    <row r="31" spans="1:16" x14ac:dyDescent="0.2">
      <c r="A31" s="5">
        <v>30</v>
      </c>
      <c r="B31" s="5">
        <v>6.31</v>
      </c>
      <c r="C31" s="6">
        <v>844700</v>
      </c>
      <c r="D31" s="5">
        <v>66.349999999999994</v>
      </c>
      <c r="E31" s="1">
        <v>2846000</v>
      </c>
      <c r="F31" s="1">
        <v>218700</v>
      </c>
      <c r="G31">
        <f t="shared" si="1"/>
        <v>875426.43103419244</v>
      </c>
      <c r="H31">
        <f t="shared" si="6"/>
        <v>1.3231809779328573E-3</v>
      </c>
      <c r="I31">
        <f t="shared" si="10"/>
        <v>824030.19626822218</v>
      </c>
      <c r="J31">
        <f t="shared" si="11"/>
        <v>5.9878059477120802E-4</v>
      </c>
      <c r="K31">
        <f t="shared" si="7"/>
        <v>760046.871211358</v>
      </c>
      <c r="L31">
        <f t="shared" si="8"/>
        <v>1.0043406487011996E-2</v>
      </c>
      <c r="P31" s="5">
        <f t="shared" si="9"/>
        <v>6.31</v>
      </c>
    </row>
    <row r="32" spans="1:16" x14ac:dyDescent="0.2">
      <c r="A32" s="5">
        <v>30</v>
      </c>
      <c r="B32" s="5">
        <v>7.9429999999999996</v>
      </c>
      <c r="C32" s="6">
        <v>999100</v>
      </c>
      <c r="D32" s="5">
        <v>65.790000000000006</v>
      </c>
      <c r="E32" s="1">
        <v>3301000</v>
      </c>
      <c r="F32" s="1">
        <v>264100</v>
      </c>
      <c r="G32">
        <f t="shared" si="1"/>
        <v>1034367.7090321007</v>
      </c>
      <c r="H32">
        <f t="shared" si="6"/>
        <v>1.2460531868060899E-3</v>
      </c>
      <c r="I32">
        <f t="shared" si="10"/>
        <v>976190.36215994542</v>
      </c>
      <c r="J32">
        <f t="shared" si="11"/>
        <v>5.2579751559454324E-4</v>
      </c>
      <c r="K32">
        <f t="shared" si="7"/>
        <v>898039.98721304419</v>
      </c>
      <c r="L32">
        <f t="shared" si="8"/>
        <v>1.0231534659343414E-2</v>
      </c>
      <c r="P32" s="5">
        <f t="shared" si="9"/>
        <v>7.9429999999999996</v>
      </c>
    </row>
    <row r="33" spans="1:16" x14ac:dyDescent="0.2">
      <c r="A33" s="5">
        <v>30</v>
      </c>
      <c r="B33" s="5">
        <v>10</v>
      </c>
      <c r="C33" s="6">
        <v>1179000</v>
      </c>
      <c r="D33" s="5">
        <v>65.209999999999994</v>
      </c>
      <c r="E33" s="1">
        <v>3816000</v>
      </c>
      <c r="F33" s="1">
        <v>319600</v>
      </c>
      <c r="G33">
        <f t="shared" si="1"/>
        <v>1221152.1970841698</v>
      </c>
      <c r="H33">
        <f t="shared" si="6"/>
        <v>1.2782412310303767E-3</v>
      </c>
      <c r="I33">
        <f t="shared" si="10"/>
        <v>1155658.1388208424</v>
      </c>
      <c r="J33">
        <f t="shared" si="11"/>
        <v>3.919614481206424E-4</v>
      </c>
      <c r="K33">
        <f t="shared" si="7"/>
        <v>1060206.6304649261</v>
      </c>
      <c r="L33">
        <f t="shared" si="8"/>
        <v>1.015212115721523E-2</v>
      </c>
      <c r="P33" s="5">
        <f t="shared" si="9"/>
        <v>10</v>
      </c>
    </row>
    <row r="34" spans="1:16" x14ac:dyDescent="0.2">
      <c r="A34" s="5">
        <v>30</v>
      </c>
      <c r="B34" s="5">
        <v>12.59</v>
      </c>
      <c r="C34" s="6">
        <v>1388000</v>
      </c>
      <c r="D34" s="5">
        <v>64.62</v>
      </c>
      <c r="E34" s="1">
        <v>4406000</v>
      </c>
      <c r="F34" s="1">
        <v>386200</v>
      </c>
      <c r="G34">
        <f t="shared" si="1"/>
        <v>1439756.8283550935</v>
      </c>
      <c r="H34">
        <f t="shared" si="6"/>
        <v>1.39045320604077E-3</v>
      </c>
      <c r="I34">
        <f t="shared" si="10"/>
        <v>1366144.78938758</v>
      </c>
      <c r="J34">
        <f t="shared" si="11"/>
        <v>2.4793112999922943E-4</v>
      </c>
      <c r="K34">
        <f t="shared" si="7"/>
        <v>1249999.5818080739</v>
      </c>
      <c r="L34">
        <f t="shared" si="8"/>
        <v>9.8851183368490331E-3</v>
      </c>
      <c r="P34" s="5">
        <f t="shared" si="9"/>
        <v>12.59</v>
      </c>
    </row>
    <row r="35" spans="1:16" x14ac:dyDescent="0.2">
      <c r="A35" s="5">
        <v>30</v>
      </c>
      <c r="B35" s="5">
        <v>15.85</v>
      </c>
      <c r="C35" s="6">
        <v>1636000</v>
      </c>
      <c r="D35" s="5">
        <v>64.040000000000006</v>
      </c>
      <c r="E35" s="1">
        <v>5080000</v>
      </c>
      <c r="F35" s="1">
        <v>465700</v>
      </c>
      <c r="G35">
        <f t="shared" ref="G35:G66" si="12">10^(($N$2/($N$2+$O$2))*LOG(E35)+($O$2/($N$2+$O$2))*LOG(F35))</f>
        <v>1694557.1648076531</v>
      </c>
      <c r="H35">
        <f t="shared" si="6"/>
        <v>1.2811308331156263E-3</v>
      </c>
      <c r="I35">
        <f t="shared" si="10"/>
        <v>1611957.8026279747</v>
      </c>
      <c r="J35">
        <f t="shared" si="11"/>
        <v>2.1596417647380095E-4</v>
      </c>
      <c r="K35">
        <f t="shared" si="7"/>
        <v>1471217.7123545627</v>
      </c>
      <c r="L35">
        <f t="shared" si="8"/>
        <v>1.0145056193494642E-2</v>
      </c>
      <c r="P35" s="5">
        <f t="shared" si="9"/>
        <v>15.85</v>
      </c>
    </row>
    <row r="36" spans="1:16" x14ac:dyDescent="0.2">
      <c r="A36" s="5">
        <v>30</v>
      </c>
      <c r="B36" s="5">
        <v>19.95</v>
      </c>
      <c r="C36" s="6">
        <v>1921000</v>
      </c>
      <c r="D36" s="5">
        <v>63.52</v>
      </c>
      <c r="E36" s="1">
        <v>5843000</v>
      </c>
      <c r="F36" s="1">
        <v>560200</v>
      </c>
      <c r="G36">
        <f t="shared" si="12"/>
        <v>1989626.8596216363</v>
      </c>
      <c r="H36">
        <f t="shared" si="6"/>
        <v>1.2762434381732195E-3</v>
      </c>
      <c r="I36">
        <f t="shared" si="10"/>
        <v>1897206.3254976238</v>
      </c>
      <c r="J36">
        <f t="shared" si="11"/>
        <v>1.5341516890767537E-4</v>
      </c>
      <c r="K36">
        <f t="shared" si="7"/>
        <v>1727397.7754441798</v>
      </c>
      <c r="L36">
        <f t="shared" si="8"/>
        <v>1.015701179217353E-2</v>
      </c>
      <c r="P36" s="5">
        <f t="shared" si="9"/>
        <v>19.95</v>
      </c>
    </row>
    <row r="37" spans="1:16" x14ac:dyDescent="0.2">
      <c r="A37" s="5">
        <v>30</v>
      </c>
      <c r="B37" s="5">
        <v>25.12</v>
      </c>
      <c r="C37" s="6">
        <v>2247000</v>
      </c>
      <c r="D37" s="5">
        <v>62.72</v>
      </c>
      <c r="E37" s="1">
        <v>6667000</v>
      </c>
      <c r="F37" s="1">
        <v>672700</v>
      </c>
      <c r="G37">
        <f t="shared" si="12"/>
        <v>2324121.0265781283</v>
      </c>
      <c r="H37">
        <f t="shared" si="6"/>
        <v>1.1779841827305867E-3</v>
      </c>
      <c r="I37">
        <f t="shared" si="10"/>
        <v>2221820.9927566471</v>
      </c>
      <c r="J37">
        <f t="shared" si="11"/>
        <v>1.2556571116447207E-4</v>
      </c>
      <c r="K37">
        <f t="shared" si="7"/>
        <v>2017806.239275225</v>
      </c>
      <c r="L37">
        <f t="shared" si="8"/>
        <v>1.0403978276759941E-2</v>
      </c>
      <c r="P37" s="5">
        <f t="shared" si="9"/>
        <v>25.12</v>
      </c>
    </row>
    <row r="38" spans="1:16" x14ac:dyDescent="0.2">
      <c r="A38" s="5">
        <v>30</v>
      </c>
      <c r="B38" s="5">
        <v>31.62</v>
      </c>
      <c r="C38" s="6">
        <v>2617000</v>
      </c>
      <c r="D38" s="5">
        <v>62.47</v>
      </c>
      <c r="E38" s="1">
        <v>7598000</v>
      </c>
      <c r="F38" s="1">
        <v>806900</v>
      </c>
      <c r="G38">
        <f t="shared" si="12"/>
        <v>2711696.6630716682</v>
      </c>
      <c r="H38">
        <f t="shared" si="6"/>
        <v>1.309368551690558E-3</v>
      </c>
      <c r="I38">
        <f t="shared" si="10"/>
        <v>2598697.9030344989</v>
      </c>
      <c r="J38">
        <f t="shared" si="11"/>
        <v>4.8909616619268892E-5</v>
      </c>
      <c r="K38">
        <f t="shared" si="7"/>
        <v>2354300.1346293581</v>
      </c>
      <c r="L38">
        <f t="shared" si="8"/>
        <v>1.0076559070758417E-2</v>
      </c>
      <c r="P38" s="5">
        <f t="shared" si="9"/>
        <v>31.62</v>
      </c>
    </row>
    <row r="39" spans="1:16" x14ac:dyDescent="0.2">
      <c r="A39" s="5">
        <v>30</v>
      </c>
      <c r="B39" s="5">
        <v>39.81</v>
      </c>
      <c r="C39" s="6">
        <v>3077000</v>
      </c>
      <c r="D39" s="5">
        <v>61.43</v>
      </c>
      <c r="E39" s="1">
        <v>8787000</v>
      </c>
      <c r="F39" s="1">
        <v>969800</v>
      </c>
      <c r="G39">
        <f t="shared" si="12"/>
        <v>3192016.4726819685</v>
      </c>
      <c r="H39">
        <f t="shared" si="6"/>
        <v>1.3972209749568254E-3</v>
      </c>
      <c r="I39">
        <f t="shared" si="10"/>
        <v>3064848.8295688774</v>
      </c>
      <c r="J39">
        <f t="shared" si="11"/>
        <v>1.5594851085827682E-5</v>
      </c>
      <c r="K39">
        <f t="shared" si="7"/>
        <v>2771314.6952291271</v>
      </c>
      <c r="L39">
        <f t="shared" si="8"/>
        <v>9.8694767940128679E-3</v>
      </c>
      <c r="P39" s="5">
        <f t="shared" si="9"/>
        <v>39.81</v>
      </c>
    </row>
    <row r="40" spans="1:16" x14ac:dyDescent="0.2">
      <c r="A40" s="5">
        <v>30</v>
      </c>
      <c r="B40" s="5">
        <v>50</v>
      </c>
      <c r="C40" s="6">
        <v>3433000</v>
      </c>
      <c r="D40" s="5">
        <v>58.89</v>
      </c>
      <c r="E40" s="1">
        <v>8799000</v>
      </c>
      <c r="F40" s="1">
        <v>1145000</v>
      </c>
      <c r="G40">
        <f t="shared" si="12"/>
        <v>3447650.4975629826</v>
      </c>
      <c r="H40">
        <f t="shared" si="6"/>
        <v>1.8211979056868945E-5</v>
      </c>
      <c r="I40">
        <f t="shared" si="10"/>
        <v>3330409.4571599807</v>
      </c>
      <c r="J40">
        <f t="shared" si="11"/>
        <v>8.9303205664269367E-4</v>
      </c>
      <c r="K40">
        <f t="shared" si="7"/>
        <v>2993256.6356346114</v>
      </c>
      <c r="L40">
        <f t="shared" si="8"/>
        <v>1.6407823765597757E-2</v>
      </c>
      <c r="P40" s="5">
        <f t="shared" si="9"/>
        <v>50</v>
      </c>
    </row>
    <row r="41" spans="1:16" x14ac:dyDescent="0.2">
      <c r="A41" s="5">
        <v>40</v>
      </c>
      <c r="B41" s="5">
        <v>0.01</v>
      </c>
      <c r="C41" s="5">
        <v>523.4</v>
      </c>
      <c r="D41" s="5">
        <v>86.66</v>
      </c>
      <c r="E41">
        <v>3603</v>
      </c>
      <c r="F41">
        <v>135.1</v>
      </c>
      <c r="G41">
        <f t="shared" si="12"/>
        <v>797.02322673104379</v>
      </c>
      <c r="H41">
        <f t="shared" si="6"/>
        <v>0.2732992774482394</v>
      </c>
      <c r="I41">
        <f t="shared" ref="I41:I61" si="13">10^(10^(($N$2/($N$2+$O$2))*LOG(LOG(E41))+($O$2/($N$2+$O$2))*LOG(LOG(F41))))</f>
        <v>646.55136775553137</v>
      </c>
      <c r="J41">
        <f t="shared" si="11"/>
        <v>5.5361907147696947E-2</v>
      </c>
      <c r="K41">
        <f t="shared" si="7"/>
        <v>691.97706201773178</v>
      </c>
      <c r="L41">
        <f t="shared" si="8"/>
        <v>0.10373600640403657</v>
      </c>
      <c r="P41" s="5">
        <f>B41*$S$3</f>
        <v>1.1999999999999999E-3</v>
      </c>
    </row>
    <row r="42" spans="1:16" x14ac:dyDescent="0.2">
      <c r="A42" s="5">
        <v>40</v>
      </c>
      <c r="B42" s="5">
        <v>1.259E-2</v>
      </c>
      <c r="C42" s="5">
        <v>649.70000000000005</v>
      </c>
      <c r="D42" s="5">
        <v>86.37</v>
      </c>
      <c r="E42">
        <v>4511</v>
      </c>
      <c r="F42">
        <v>160.4</v>
      </c>
      <c r="G42">
        <f t="shared" si="12"/>
        <v>973.83328483756247</v>
      </c>
      <c r="H42">
        <f t="shared" si="6"/>
        <v>0.2488980690785865</v>
      </c>
      <c r="I42">
        <f t="shared" si="13"/>
        <v>789.69745246571415</v>
      </c>
      <c r="J42">
        <f t="shared" si="11"/>
        <v>4.64316943878074E-2</v>
      </c>
      <c r="K42">
        <f t="shared" si="7"/>
        <v>845.48388646190801</v>
      </c>
      <c r="L42">
        <f t="shared" si="8"/>
        <v>9.080884609540904E-2</v>
      </c>
      <c r="P42" s="5">
        <f t="shared" ref="P42:P78" si="14">B42*$S$3</f>
        <v>1.5108000000000001E-3</v>
      </c>
    </row>
    <row r="43" spans="1:16" x14ac:dyDescent="0.2">
      <c r="A43" s="5">
        <v>40</v>
      </c>
      <c r="B43" s="5">
        <v>1.585E-2</v>
      </c>
      <c r="C43" s="5">
        <v>809.4</v>
      </c>
      <c r="D43" s="5">
        <v>86.05</v>
      </c>
      <c r="E43">
        <v>5593</v>
      </c>
      <c r="F43">
        <v>191.5</v>
      </c>
      <c r="G43">
        <f t="shared" si="12"/>
        <v>1186.6372839257592</v>
      </c>
      <c r="H43">
        <f t="shared" si="6"/>
        <v>0.21722150508594054</v>
      </c>
      <c r="I43">
        <f t="shared" si="13"/>
        <v>963.63291701659148</v>
      </c>
      <c r="J43">
        <f t="shared" si="11"/>
        <v>3.6310125074491967E-2</v>
      </c>
      <c r="K43">
        <f t="shared" si="7"/>
        <v>1030.2407180521707</v>
      </c>
      <c r="L43">
        <f t="shared" si="8"/>
        <v>7.4444377205404991E-2</v>
      </c>
      <c r="P43" s="5">
        <f t="shared" si="14"/>
        <v>1.9019999999999998E-3</v>
      </c>
    </row>
    <row r="44" spans="1:16" x14ac:dyDescent="0.2">
      <c r="A44" s="5">
        <v>40</v>
      </c>
      <c r="B44" s="5">
        <v>1.9949999999999999E-2</v>
      </c>
      <c r="C44" s="5">
        <v>1007</v>
      </c>
      <c r="D44" s="5">
        <v>85.79</v>
      </c>
      <c r="E44">
        <v>6913</v>
      </c>
      <c r="F44">
        <v>230</v>
      </c>
      <c r="G44">
        <f t="shared" si="12"/>
        <v>1447.4835307147002</v>
      </c>
      <c r="H44">
        <f t="shared" si="6"/>
        <v>0.19133763834971315</v>
      </c>
      <c r="I44">
        <f t="shared" si="13"/>
        <v>1178.3444010534988</v>
      </c>
      <c r="J44">
        <f t="shared" si="11"/>
        <v>2.8952154947524473E-2</v>
      </c>
      <c r="K44">
        <f t="shared" si="7"/>
        <v>1256.7079193051056</v>
      </c>
      <c r="L44">
        <f t="shared" si="8"/>
        <v>6.1490169571376874E-2</v>
      </c>
      <c r="P44" s="5">
        <f t="shared" si="14"/>
        <v>2.3939999999999999E-3</v>
      </c>
    </row>
    <row r="45" spans="1:16" x14ac:dyDescent="0.2">
      <c r="A45" s="5">
        <v>40</v>
      </c>
      <c r="B45" s="5">
        <v>2.512E-2</v>
      </c>
      <c r="C45" s="5">
        <v>1252</v>
      </c>
      <c r="D45" s="5">
        <v>85.53</v>
      </c>
      <c r="E45">
        <v>8488</v>
      </c>
      <c r="F45">
        <v>278.39999999999998</v>
      </c>
      <c r="G45">
        <f t="shared" si="12"/>
        <v>1765.651477860011</v>
      </c>
      <c r="H45">
        <f t="shared" si="6"/>
        <v>0.1683171722099423</v>
      </c>
      <c r="I45">
        <f t="shared" si="13"/>
        <v>1443.1706790587036</v>
      </c>
      <c r="J45">
        <f t="shared" si="11"/>
        <v>2.3314918833869557E-2</v>
      </c>
      <c r="K45">
        <f t="shared" si="7"/>
        <v>1532.94192844035</v>
      </c>
      <c r="L45">
        <f t="shared" si="8"/>
        <v>5.0352896806504323E-2</v>
      </c>
      <c r="P45" s="5">
        <f t="shared" si="14"/>
        <v>3.0144E-3</v>
      </c>
    </row>
    <row r="46" spans="1:16" x14ac:dyDescent="0.2">
      <c r="A46" s="5">
        <v>40</v>
      </c>
      <c r="B46" s="5">
        <v>3.1620000000000002E-2</v>
      </c>
      <c r="C46" s="5">
        <v>1559</v>
      </c>
      <c r="D46" s="5">
        <v>85.26</v>
      </c>
      <c r="E46">
        <v>10350</v>
      </c>
      <c r="F46">
        <v>336.8</v>
      </c>
      <c r="G46">
        <f t="shared" si="12"/>
        <v>2145.1765357628651</v>
      </c>
      <c r="H46">
        <f t="shared" si="6"/>
        <v>0.14137239956986025</v>
      </c>
      <c r="I46">
        <f t="shared" si="13"/>
        <v>1761.208313982271</v>
      </c>
      <c r="J46">
        <f t="shared" si="11"/>
        <v>1.6823090673637308E-2</v>
      </c>
      <c r="K46">
        <f t="shared" si="7"/>
        <v>1862.4462963454905</v>
      </c>
      <c r="L46">
        <f t="shared" si="8"/>
        <v>3.7885362924373917E-2</v>
      </c>
      <c r="P46" s="5">
        <f t="shared" si="14"/>
        <v>3.7944000000000003E-3</v>
      </c>
    </row>
    <row r="47" spans="1:16" x14ac:dyDescent="0.2">
      <c r="A47" s="5">
        <v>40</v>
      </c>
      <c r="B47" s="5">
        <v>3.9809999999999998E-2</v>
      </c>
      <c r="C47" s="5">
        <v>1943</v>
      </c>
      <c r="D47" s="5">
        <v>84.84</v>
      </c>
      <c r="E47">
        <v>12630</v>
      </c>
      <c r="F47">
        <v>412.3</v>
      </c>
      <c r="G47">
        <f t="shared" si="12"/>
        <v>2621.5569054149287</v>
      </c>
      <c r="H47">
        <f t="shared" si="6"/>
        <v>0.12196267686880639</v>
      </c>
      <c r="I47">
        <f t="shared" si="13"/>
        <v>2164.5018895742223</v>
      </c>
      <c r="J47">
        <f t="shared" si="11"/>
        <v>1.2995987042166221E-2</v>
      </c>
      <c r="K47">
        <f t="shared" si="7"/>
        <v>2276.0406277764282</v>
      </c>
      <c r="L47">
        <f t="shared" si="8"/>
        <v>2.9379799782667953E-2</v>
      </c>
      <c r="P47" s="5">
        <f t="shared" si="14"/>
        <v>4.7771999999999997E-3</v>
      </c>
    </row>
    <row r="48" spans="1:16" x14ac:dyDescent="0.2">
      <c r="A48" s="5">
        <v>40</v>
      </c>
      <c r="B48" s="5">
        <v>5.0119999999999998E-2</v>
      </c>
      <c r="C48" s="5">
        <v>2426</v>
      </c>
      <c r="D48" s="5">
        <v>84.17</v>
      </c>
      <c r="E48">
        <v>15410</v>
      </c>
      <c r="F48">
        <v>504.9</v>
      </c>
      <c r="G48">
        <f t="shared" si="12"/>
        <v>3203.984308320335</v>
      </c>
      <c r="H48">
        <f t="shared" si="6"/>
        <v>0.10283952971563728</v>
      </c>
      <c r="I48">
        <f t="shared" si="13"/>
        <v>2659.7152420322382</v>
      </c>
      <c r="J48">
        <f t="shared" si="11"/>
        <v>9.280950998387839E-3</v>
      </c>
      <c r="K48">
        <f t="shared" si="7"/>
        <v>2781.7051926023464</v>
      </c>
      <c r="L48">
        <f t="shared" si="8"/>
        <v>2.1498037549430558E-2</v>
      </c>
      <c r="M48" s="1"/>
      <c r="P48" s="5">
        <f t="shared" si="14"/>
        <v>6.0143999999999996E-3</v>
      </c>
    </row>
    <row r="49" spans="1:16" x14ac:dyDescent="0.2">
      <c r="A49" s="5">
        <v>40</v>
      </c>
      <c r="B49" s="5">
        <v>6.3100000000000003E-2</v>
      </c>
      <c r="C49" s="5">
        <v>3009</v>
      </c>
      <c r="D49" s="5">
        <v>83.05</v>
      </c>
      <c r="E49">
        <v>18840</v>
      </c>
      <c r="F49">
        <v>618.79999999999995</v>
      </c>
      <c r="G49">
        <f t="shared" si="12"/>
        <v>3921.5588242488466</v>
      </c>
      <c r="H49">
        <f t="shared" si="6"/>
        <v>9.1976602342572072E-2</v>
      </c>
      <c r="I49">
        <f t="shared" si="13"/>
        <v>3271.7955026689947</v>
      </c>
      <c r="J49">
        <f t="shared" si="11"/>
        <v>7.6276627327554946E-3</v>
      </c>
      <c r="K49">
        <f t="shared" si="7"/>
        <v>3404.7047347205435</v>
      </c>
      <c r="L49">
        <f t="shared" si="8"/>
        <v>1.7294106058942445E-2</v>
      </c>
      <c r="M49" s="1"/>
      <c r="P49" s="5">
        <f t="shared" si="14"/>
        <v>7.5719999999999997E-3</v>
      </c>
    </row>
    <row r="50" spans="1:16" x14ac:dyDescent="0.2">
      <c r="A50" s="5">
        <v>40</v>
      </c>
      <c r="B50" s="5">
        <v>7.9430000000000001E-2</v>
      </c>
      <c r="C50" s="5">
        <v>3700</v>
      </c>
      <c r="D50" s="5">
        <v>82.3</v>
      </c>
      <c r="E50">
        <v>22840</v>
      </c>
      <c r="F50">
        <v>755.4</v>
      </c>
      <c r="G50">
        <f t="shared" si="12"/>
        <v>4769.3323300760039</v>
      </c>
      <c r="H50">
        <f t="shared" si="6"/>
        <v>8.3526050558493478E-2</v>
      </c>
      <c r="I50">
        <f t="shared" si="13"/>
        <v>3999.4722795484704</v>
      </c>
      <c r="J50">
        <f t="shared" si="11"/>
        <v>6.5510333249055655E-3</v>
      </c>
      <c r="K50">
        <f t="shared" si="7"/>
        <v>4140.743284343278</v>
      </c>
      <c r="L50">
        <f t="shared" si="8"/>
        <v>1.4189528319481344E-2</v>
      </c>
      <c r="M50" s="1"/>
      <c r="P50" s="5">
        <f t="shared" si="14"/>
        <v>9.5315999999999994E-3</v>
      </c>
    </row>
    <row r="51" spans="1:16" x14ac:dyDescent="0.2">
      <c r="A51" s="5">
        <v>40</v>
      </c>
      <c r="B51" s="5">
        <v>0.1</v>
      </c>
      <c r="C51" s="5">
        <v>4590</v>
      </c>
      <c r="D51" s="5">
        <v>82.32</v>
      </c>
      <c r="E51">
        <v>27360</v>
      </c>
      <c r="F51">
        <v>928.4</v>
      </c>
      <c r="G51">
        <f t="shared" si="12"/>
        <v>5780.8953941393656</v>
      </c>
      <c r="H51">
        <f t="shared" si="6"/>
        <v>6.7316551553408002E-2</v>
      </c>
      <c r="I51">
        <f t="shared" si="13"/>
        <v>4880.3877500899216</v>
      </c>
      <c r="J51">
        <f t="shared" si="11"/>
        <v>4.0024988206001852E-3</v>
      </c>
      <c r="K51">
        <f t="shared" si="7"/>
        <v>5018.9842359741915</v>
      </c>
      <c r="L51">
        <f t="shared" si="8"/>
        <v>8.734887090642289E-3</v>
      </c>
      <c r="M51" s="1"/>
      <c r="P51" s="5">
        <f t="shared" si="14"/>
        <v>1.2E-2</v>
      </c>
    </row>
    <row r="52" spans="1:16" x14ac:dyDescent="0.2">
      <c r="A52" s="5">
        <v>40</v>
      </c>
      <c r="B52" s="5">
        <v>0.12590000000000001</v>
      </c>
      <c r="C52" s="5">
        <v>5763</v>
      </c>
      <c r="D52" s="5">
        <v>81.58</v>
      </c>
      <c r="E52">
        <v>33280</v>
      </c>
      <c r="F52">
        <v>1157</v>
      </c>
      <c r="G52">
        <f t="shared" si="12"/>
        <v>7110.5124991022585</v>
      </c>
      <c r="H52">
        <f t="shared" si="6"/>
        <v>5.467242850765977E-2</v>
      </c>
      <c r="I52">
        <f t="shared" si="13"/>
        <v>6042.1656670232251</v>
      </c>
      <c r="J52">
        <f t="shared" si="11"/>
        <v>2.3465335746220661E-3</v>
      </c>
      <c r="K52">
        <f t="shared" si="7"/>
        <v>6173.3603031238999</v>
      </c>
      <c r="L52">
        <f t="shared" si="8"/>
        <v>5.0702975279915937E-3</v>
      </c>
      <c r="M52" s="1"/>
      <c r="P52" s="5">
        <f t="shared" si="14"/>
        <v>1.5108000000000002E-2</v>
      </c>
    </row>
    <row r="53" spans="1:16" x14ac:dyDescent="0.2">
      <c r="A53" s="5">
        <v>40</v>
      </c>
      <c r="B53" s="5">
        <v>0.1585</v>
      </c>
      <c r="C53" s="5">
        <v>7036</v>
      </c>
      <c r="D53" s="5">
        <v>81.72</v>
      </c>
      <c r="E53">
        <v>39940</v>
      </c>
      <c r="F53">
        <v>1413</v>
      </c>
      <c r="G53">
        <f t="shared" si="12"/>
        <v>8602.2134604222392</v>
      </c>
      <c r="H53">
        <f t="shared" si="6"/>
        <v>4.9550751168275106E-2</v>
      </c>
      <c r="I53">
        <f t="shared" si="13"/>
        <v>7348.1469841065436</v>
      </c>
      <c r="J53">
        <f t="shared" si="11"/>
        <v>1.968188205294456E-3</v>
      </c>
      <c r="K53">
        <f t="shared" si="7"/>
        <v>7468.4578787075297</v>
      </c>
      <c r="L53">
        <f t="shared" si="8"/>
        <v>3.7777739346557286E-3</v>
      </c>
      <c r="M53" s="1"/>
      <c r="P53" s="5">
        <f t="shared" si="14"/>
        <v>1.9019999999999999E-2</v>
      </c>
    </row>
    <row r="54" spans="1:16" x14ac:dyDescent="0.2">
      <c r="A54" s="5">
        <v>40</v>
      </c>
      <c r="B54" s="5">
        <v>0.19950000000000001</v>
      </c>
      <c r="C54" s="5">
        <v>8684</v>
      </c>
      <c r="D54" s="5">
        <v>80.88</v>
      </c>
      <c r="E54">
        <v>48810</v>
      </c>
      <c r="F54">
        <v>1754</v>
      </c>
      <c r="G54">
        <f t="shared" si="12"/>
        <v>10588.37140883861</v>
      </c>
      <c r="H54">
        <f t="shared" si="6"/>
        <v>4.8090985359144994E-2</v>
      </c>
      <c r="I54">
        <f t="shared" si="13"/>
        <v>9091.2535438652412</v>
      </c>
      <c r="J54">
        <f t="shared" si="11"/>
        <v>2.1993285643413679E-3</v>
      </c>
      <c r="K54">
        <f t="shared" si="7"/>
        <v>9192.84393892974</v>
      </c>
      <c r="L54">
        <f t="shared" si="8"/>
        <v>3.4334409457517263E-3</v>
      </c>
      <c r="M54" s="1"/>
      <c r="P54" s="5">
        <f t="shared" si="14"/>
        <v>2.3939999999999999E-2</v>
      </c>
    </row>
    <row r="55" spans="1:16" x14ac:dyDescent="0.2">
      <c r="A55" s="5">
        <v>40</v>
      </c>
      <c r="B55" s="5">
        <v>0.25119999999999998</v>
      </c>
      <c r="C55" s="5">
        <v>10630</v>
      </c>
      <c r="D55" s="5">
        <v>80.430000000000007</v>
      </c>
      <c r="E55">
        <v>58680</v>
      </c>
      <c r="F55">
        <v>2140</v>
      </c>
      <c r="G55">
        <f t="shared" si="12"/>
        <v>12815.995052681179</v>
      </c>
      <c r="H55">
        <f t="shared" si="6"/>
        <v>4.2289428916603825E-2</v>
      </c>
      <c r="I55">
        <f t="shared" si="13"/>
        <v>11053.898308847893</v>
      </c>
      <c r="J55">
        <f t="shared" si="11"/>
        <v>1.5902186364767825E-3</v>
      </c>
      <c r="K55">
        <f t="shared" si="7"/>
        <v>11126.870969320895</v>
      </c>
      <c r="L55">
        <f t="shared" si="8"/>
        <v>2.1848454263248425E-3</v>
      </c>
      <c r="P55" s="5">
        <f t="shared" si="14"/>
        <v>3.0143999999999997E-2</v>
      </c>
    </row>
    <row r="56" spans="1:16" x14ac:dyDescent="0.2">
      <c r="A56" s="5">
        <v>40</v>
      </c>
      <c r="B56" s="5">
        <v>0.31619999999999998</v>
      </c>
      <c r="C56" s="5">
        <v>13150</v>
      </c>
      <c r="D56" s="5">
        <v>79.66</v>
      </c>
      <c r="E56">
        <v>69820</v>
      </c>
      <c r="F56">
        <v>2654</v>
      </c>
      <c r="G56">
        <f t="shared" si="12"/>
        <v>15542.151885099811</v>
      </c>
      <c r="H56">
        <f t="shared" si="6"/>
        <v>3.3092227103971888E-2</v>
      </c>
      <c r="I56">
        <f t="shared" si="13"/>
        <v>13495.656398690666</v>
      </c>
      <c r="J56">
        <f t="shared" si="11"/>
        <v>6.9093580046437279E-4</v>
      </c>
      <c r="K56">
        <f t="shared" si="7"/>
        <v>13493.725450129159</v>
      </c>
      <c r="L56">
        <f t="shared" si="8"/>
        <v>6.8323778031484058E-4</v>
      </c>
      <c r="P56" s="5">
        <f t="shared" si="14"/>
        <v>3.7943999999999999E-2</v>
      </c>
    </row>
    <row r="57" spans="1:16" x14ac:dyDescent="0.2">
      <c r="A57" s="5">
        <v>40</v>
      </c>
      <c r="B57" s="5">
        <v>0.39810000000000001</v>
      </c>
      <c r="C57" s="5">
        <v>15830</v>
      </c>
      <c r="D57" s="5">
        <v>79.680000000000007</v>
      </c>
      <c r="E57">
        <v>84280</v>
      </c>
      <c r="F57">
        <v>3252</v>
      </c>
      <c r="G57">
        <f t="shared" si="12"/>
        <v>18890.549258412975</v>
      </c>
      <c r="H57">
        <f t="shared" si="6"/>
        <v>3.7379795207099012E-2</v>
      </c>
      <c r="I57">
        <f t="shared" si="13"/>
        <v>16471.789680526919</v>
      </c>
      <c r="J57">
        <f t="shared" si="11"/>
        <v>1.6437040668235707E-3</v>
      </c>
      <c r="K57">
        <f t="shared" si="7"/>
        <v>16400.810336922543</v>
      </c>
      <c r="L57">
        <f t="shared" si="8"/>
        <v>1.3002349295504582E-3</v>
      </c>
      <c r="M57" s="1"/>
      <c r="P57" s="5">
        <f t="shared" si="14"/>
        <v>4.7772000000000002E-2</v>
      </c>
    </row>
    <row r="58" spans="1:16" x14ac:dyDescent="0.2">
      <c r="A58" s="5">
        <v>40</v>
      </c>
      <c r="B58" s="5">
        <v>0.50119999999999998</v>
      </c>
      <c r="C58" s="5">
        <v>19380</v>
      </c>
      <c r="D58" s="5">
        <v>79.17</v>
      </c>
      <c r="E58" s="1">
        <v>100400</v>
      </c>
      <c r="F58">
        <v>4029</v>
      </c>
      <c r="G58">
        <f t="shared" si="12"/>
        <v>22912.993530393102</v>
      </c>
      <c r="H58">
        <f t="shared" si="6"/>
        <v>3.3233657430392506E-2</v>
      </c>
      <c r="I58">
        <f t="shared" si="13"/>
        <v>20099.16914112425</v>
      </c>
      <c r="J58">
        <f t="shared" si="11"/>
        <v>1.3770653241864982E-3</v>
      </c>
      <c r="K58">
        <f t="shared" si="7"/>
        <v>19893.104006795907</v>
      </c>
      <c r="L58">
        <f t="shared" si="8"/>
        <v>7.0097619014531656E-4</v>
      </c>
      <c r="P58" s="5">
        <f t="shared" si="14"/>
        <v>6.0143999999999996E-2</v>
      </c>
    </row>
    <row r="59" spans="1:16" x14ac:dyDescent="0.2">
      <c r="A59" s="5">
        <v>40</v>
      </c>
      <c r="B59" s="5">
        <v>0.63100000000000001</v>
      </c>
      <c r="C59" s="5">
        <v>23970</v>
      </c>
      <c r="D59" s="5">
        <v>77.67</v>
      </c>
      <c r="E59" s="1">
        <v>120700</v>
      </c>
      <c r="F59">
        <v>5054</v>
      </c>
      <c r="G59">
        <f t="shared" si="12"/>
        <v>28089.178564141279</v>
      </c>
      <c r="H59">
        <f t="shared" si="6"/>
        <v>2.9531477069325476E-2</v>
      </c>
      <c r="I59">
        <f t="shared" si="13"/>
        <v>24790.612429668581</v>
      </c>
      <c r="J59">
        <f t="shared" si="11"/>
        <v>1.1720337386803943E-3</v>
      </c>
      <c r="K59">
        <f t="shared" si="7"/>
        <v>24387.077572414342</v>
      </c>
      <c r="L59">
        <f t="shared" si="8"/>
        <v>3.0275937922514558E-4</v>
      </c>
      <c r="P59" s="5">
        <f t="shared" si="14"/>
        <v>7.5719999999999996E-2</v>
      </c>
    </row>
    <row r="60" spans="1:16" x14ac:dyDescent="0.2">
      <c r="A60" s="5">
        <v>40</v>
      </c>
      <c r="B60" s="5">
        <v>0.79430000000000001</v>
      </c>
      <c r="C60" s="5">
        <v>29340</v>
      </c>
      <c r="D60" s="5">
        <v>78.17</v>
      </c>
      <c r="E60" s="1">
        <v>143200</v>
      </c>
      <c r="F60">
        <v>6211</v>
      </c>
      <c r="G60">
        <f t="shared" si="12"/>
        <v>33868.828254339016</v>
      </c>
      <c r="H60">
        <f t="shared" si="6"/>
        <v>2.3826018995147715E-2</v>
      </c>
      <c r="I60">
        <f t="shared" si="13"/>
        <v>30042.899571433289</v>
      </c>
      <c r="J60">
        <f t="shared" si="11"/>
        <v>5.7393979468449126E-4</v>
      </c>
      <c r="K60">
        <f t="shared" si="7"/>
        <v>29404.980285887417</v>
      </c>
      <c r="L60">
        <f t="shared" si="8"/>
        <v>4.9050452304835902E-6</v>
      </c>
      <c r="P60" s="5">
        <f t="shared" si="14"/>
        <v>9.5315999999999998E-2</v>
      </c>
    </row>
    <row r="61" spans="1:16" x14ac:dyDescent="0.2">
      <c r="A61" s="5">
        <v>40</v>
      </c>
      <c r="B61" s="5">
        <v>1</v>
      </c>
      <c r="C61" s="5">
        <v>35820</v>
      </c>
      <c r="D61" s="5">
        <v>77.599999999999994</v>
      </c>
      <c r="E61" s="1">
        <v>168900</v>
      </c>
      <c r="F61">
        <v>7688</v>
      </c>
      <c r="G61">
        <f t="shared" si="12"/>
        <v>40843.172555282094</v>
      </c>
      <c r="H61">
        <f t="shared" si="6"/>
        <v>1.9665501744203395E-2</v>
      </c>
      <c r="I61">
        <f t="shared" si="13"/>
        <v>36440.691013728414</v>
      </c>
      <c r="J61">
        <f t="shared" si="11"/>
        <v>3.0026157099412797E-4</v>
      </c>
      <c r="K61">
        <f t="shared" si="7"/>
        <v>35460.119103686615</v>
      </c>
      <c r="L61">
        <f t="shared" si="8"/>
        <v>1.0094072597253708E-4</v>
      </c>
      <c r="P61" s="5">
        <f t="shared" si="14"/>
        <v>0.12</v>
      </c>
    </row>
    <row r="62" spans="1:16" x14ac:dyDescent="0.2">
      <c r="A62" s="5">
        <v>40</v>
      </c>
      <c r="B62" s="5">
        <v>1.2589999999999999</v>
      </c>
      <c r="C62" s="5">
        <v>43470</v>
      </c>
      <c r="D62" s="5">
        <v>77.09</v>
      </c>
      <c r="E62" s="1">
        <v>201300</v>
      </c>
      <c r="F62">
        <v>9483</v>
      </c>
      <c r="G62">
        <f t="shared" si="12"/>
        <v>49452.462907487978</v>
      </c>
      <c r="H62">
        <f t="shared" si="6"/>
        <v>1.8940033759572789E-2</v>
      </c>
      <c r="I62">
        <f t="shared" ref="I62:I78" si="15">10^(10^(($N$2/($N$2+$O$2))*LOG(LOG(E62))+($O$2/($N$2+$O$2))*LOG(LOG(F62))))</f>
        <v>44324.544852659208</v>
      </c>
      <c r="J62">
        <f t="shared" si="11"/>
        <v>3.8644744893399994E-4</v>
      </c>
      <c r="K62">
        <f t="shared" si="7"/>
        <v>42934.721153128929</v>
      </c>
      <c r="L62">
        <f t="shared" si="8"/>
        <v>1.5162851518911552E-4</v>
      </c>
      <c r="P62" s="5">
        <f t="shared" si="14"/>
        <v>0.15107999999999999</v>
      </c>
    </row>
    <row r="63" spans="1:16" x14ac:dyDescent="0.2">
      <c r="A63" s="5">
        <v>40</v>
      </c>
      <c r="B63" s="5">
        <v>1.585</v>
      </c>
      <c r="C63" s="5">
        <v>51930</v>
      </c>
      <c r="D63" s="5">
        <v>76.47</v>
      </c>
      <c r="E63" s="1">
        <v>242500</v>
      </c>
      <c r="F63">
        <v>11590</v>
      </c>
      <c r="G63">
        <f t="shared" si="12"/>
        <v>59970.348810609234</v>
      </c>
      <c r="H63">
        <f t="shared" si="6"/>
        <v>2.3972489368962076E-2</v>
      </c>
      <c r="I63">
        <f t="shared" si="15"/>
        <v>53912.973262574415</v>
      </c>
      <c r="J63">
        <f t="shared" si="11"/>
        <v>1.4581327743460291E-3</v>
      </c>
      <c r="K63">
        <f t="shared" si="7"/>
        <v>52066.369443644289</v>
      </c>
      <c r="L63">
        <f t="shared" si="8"/>
        <v>6.8960038007039538E-6</v>
      </c>
      <c r="P63" s="5">
        <f t="shared" si="14"/>
        <v>0.19019999999999998</v>
      </c>
    </row>
    <row r="64" spans="1:16" x14ac:dyDescent="0.2">
      <c r="A64" s="5">
        <v>40</v>
      </c>
      <c r="B64" s="5">
        <v>1.9950000000000001</v>
      </c>
      <c r="C64" s="5">
        <v>62990</v>
      </c>
      <c r="D64" s="5">
        <v>75.91</v>
      </c>
      <c r="E64" s="1">
        <v>285600</v>
      </c>
      <c r="F64">
        <v>14300</v>
      </c>
      <c r="G64">
        <f t="shared" si="12"/>
        <v>72155.084199026649</v>
      </c>
      <c r="H64">
        <f t="shared" si="6"/>
        <v>2.1170431091302566E-2</v>
      </c>
      <c r="I64">
        <f t="shared" si="15"/>
        <v>65193.488511470743</v>
      </c>
      <c r="J64">
        <f t="shared" si="11"/>
        <v>1.2237095923151697E-3</v>
      </c>
      <c r="K64">
        <f t="shared" si="7"/>
        <v>62645.179587135754</v>
      </c>
      <c r="L64">
        <f t="shared" si="8"/>
        <v>2.9966962081984501E-5</v>
      </c>
      <c r="P64" s="5">
        <f t="shared" si="14"/>
        <v>0.2394</v>
      </c>
    </row>
    <row r="65" spans="1:16" x14ac:dyDescent="0.2">
      <c r="A65" s="5">
        <v>40</v>
      </c>
      <c r="B65" s="5">
        <v>2.512</v>
      </c>
      <c r="C65" s="5">
        <v>76820</v>
      </c>
      <c r="D65" s="5">
        <v>75.3</v>
      </c>
      <c r="E65" s="1">
        <v>340000</v>
      </c>
      <c r="F65">
        <v>17620</v>
      </c>
      <c r="G65">
        <f t="shared" si="12"/>
        <v>87268.232770574672</v>
      </c>
      <c r="H65">
        <f t="shared" si="6"/>
        <v>1.849852382465136E-2</v>
      </c>
      <c r="I65">
        <f t="shared" si="15"/>
        <v>79167.845329321091</v>
      </c>
      <c r="J65">
        <f t="shared" si="11"/>
        <v>9.3409352306359254E-4</v>
      </c>
      <c r="K65">
        <f t="shared" si="7"/>
        <v>75766.443554899961</v>
      </c>
      <c r="L65">
        <f t="shared" si="8"/>
        <v>1.880905649075334E-4</v>
      </c>
      <c r="P65" s="5">
        <f t="shared" si="14"/>
        <v>0.30143999999999999</v>
      </c>
    </row>
    <row r="66" spans="1:16" x14ac:dyDescent="0.2">
      <c r="A66" s="5">
        <v>40</v>
      </c>
      <c r="B66" s="5">
        <v>3.1619999999999999</v>
      </c>
      <c r="C66" s="5">
        <v>93910</v>
      </c>
      <c r="D66" s="5">
        <v>75.040000000000006</v>
      </c>
      <c r="E66" s="1">
        <v>404100</v>
      </c>
      <c r="F66">
        <v>21950</v>
      </c>
      <c r="G66">
        <f t="shared" si="12"/>
        <v>105985.79790092088</v>
      </c>
      <c r="H66">
        <f t="shared" si="6"/>
        <v>1.653514436984535E-2</v>
      </c>
      <c r="I66">
        <f t="shared" si="15"/>
        <v>96603.264973178768</v>
      </c>
      <c r="J66">
        <f t="shared" si="11"/>
        <v>8.2249730737485533E-4</v>
      </c>
      <c r="K66">
        <f t="shared" si="7"/>
        <v>92017.068747022786</v>
      </c>
      <c r="L66">
        <f t="shared" si="8"/>
        <v>4.0629923274016123E-4</v>
      </c>
      <c r="P66" s="5">
        <f t="shared" si="14"/>
        <v>0.37944</v>
      </c>
    </row>
    <row r="67" spans="1:16" x14ac:dyDescent="0.2">
      <c r="A67" s="5">
        <v>40</v>
      </c>
      <c r="B67" s="5">
        <v>3.9809999999999999</v>
      </c>
      <c r="C67" s="6">
        <v>112700</v>
      </c>
      <c r="D67" s="5">
        <v>73.91</v>
      </c>
      <c r="E67" s="1">
        <v>471900</v>
      </c>
      <c r="F67">
        <v>27150</v>
      </c>
      <c r="G67">
        <f t="shared" ref="G67:G98" si="16">10^(($N$2/($N$2+$O$2))*LOG(E67)+($O$2/($N$2+$O$2))*LOG(F67))</f>
        <v>127081.81971364732</v>
      </c>
      <c r="H67">
        <f t="shared" si="6"/>
        <v>1.6284703229030643E-2</v>
      </c>
      <c r="I67">
        <f t="shared" si="15"/>
        <v>116420.08704542533</v>
      </c>
      <c r="J67">
        <f t="shared" si="11"/>
        <v>1.0895781157300847E-3</v>
      </c>
      <c r="K67">
        <f t="shared" si="7"/>
        <v>110332.67449681423</v>
      </c>
      <c r="L67">
        <f t="shared" si="8"/>
        <v>4.4123313758159669E-4</v>
      </c>
      <c r="P67" s="5">
        <f t="shared" si="14"/>
        <v>0.47771999999999998</v>
      </c>
    </row>
    <row r="68" spans="1:16" x14ac:dyDescent="0.2">
      <c r="A68" s="5">
        <v>40</v>
      </c>
      <c r="B68" s="5">
        <v>5.0119999999999996</v>
      </c>
      <c r="C68" s="6">
        <v>136600</v>
      </c>
      <c r="D68" s="5">
        <v>73.37</v>
      </c>
      <c r="E68" s="1">
        <v>565300</v>
      </c>
      <c r="F68">
        <v>33140</v>
      </c>
      <c r="G68">
        <f t="shared" si="16"/>
        <v>153553.14300472519</v>
      </c>
      <c r="H68">
        <f t="shared" ref="H68:H131" si="17">(G68-C68)^2/C68^2</f>
        <v>1.5402777865001249E-2</v>
      </c>
      <c r="I68">
        <f t="shared" si="15"/>
        <v>141030.92262949253</v>
      </c>
      <c r="J68">
        <f t="shared" si="11"/>
        <v>1.0521724707629235E-3</v>
      </c>
      <c r="K68">
        <f t="shared" ref="K68:K131" si="18">10^(($N$2/($N$2+$O$2))*LOG(E68)+($O$2/($N$2+$O$2))*LOG(F68)+($N$2/(($N$2+$O$2)^2)*$O$2*(-$M$2)))</f>
        <v>133315.12708330969</v>
      </c>
      <c r="L68">
        <f t="shared" ref="L68:L131" si="19">(K68-C68)^2/C68^2</f>
        <v>5.7827676959185971E-4</v>
      </c>
      <c r="P68" s="5">
        <f t="shared" si="14"/>
        <v>0.60143999999999997</v>
      </c>
    </row>
    <row r="69" spans="1:16" x14ac:dyDescent="0.2">
      <c r="A69" s="5">
        <v>40</v>
      </c>
      <c r="B69" s="5">
        <v>6.31</v>
      </c>
      <c r="C69" s="6">
        <v>165400</v>
      </c>
      <c r="D69" s="5">
        <v>72.739999999999995</v>
      </c>
      <c r="E69" s="1">
        <v>665300</v>
      </c>
      <c r="F69">
        <v>40390</v>
      </c>
      <c r="G69">
        <f t="shared" si="16"/>
        <v>183642.47379953385</v>
      </c>
      <c r="H69">
        <f t="shared" si="17"/>
        <v>1.2164561318743576E-2</v>
      </c>
      <c r="I69">
        <f t="shared" si="15"/>
        <v>169233.06858493085</v>
      </c>
      <c r="J69">
        <f t="shared" si="11"/>
        <v>5.3705921143802171E-4</v>
      </c>
      <c r="K69">
        <f t="shared" si="18"/>
        <v>159438.74057807337</v>
      </c>
      <c r="L69">
        <f t="shared" si="19"/>
        <v>1.29898768349891E-3</v>
      </c>
      <c r="P69" s="5">
        <f t="shared" si="14"/>
        <v>0.75719999999999987</v>
      </c>
    </row>
    <row r="70" spans="1:16" x14ac:dyDescent="0.2">
      <c r="A70" s="5">
        <v>40</v>
      </c>
      <c r="B70" s="5">
        <v>7.9429999999999996</v>
      </c>
      <c r="C70" s="6">
        <v>197100</v>
      </c>
      <c r="D70" s="5">
        <v>72.42</v>
      </c>
      <c r="E70" s="1">
        <v>782500</v>
      </c>
      <c r="F70">
        <v>50180</v>
      </c>
      <c r="G70">
        <f t="shared" si="16"/>
        <v>221498.34673786222</v>
      </c>
      <c r="H70">
        <f t="shared" si="17"/>
        <v>1.5323132234780054E-2</v>
      </c>
      <c r="I70">
        <f t="shared" si="15"/>
        <v>205021.21333052558</v>
      </c>
      <c r="J70">
        <f t="shared" si="11"/>
        <v>1.6151399922853013E-3</v>
      </c>
      <c r="K70">
        <f t="shared" si="18"/>
        <v>192305.28054507074</v>
      </c>
      <c r="L70">
        <f t="shared" si="19"/>
        <v>5.9177028484504667E-4</v>
      </c>
      <c r="P70" s="5">
        <f t="shared" si="14"/>
        <v>0.9531599999999999</v>
      </c>
    </row>
    <row r="71" spans="1:16" x14ac:dyDescent="0.2">
      <c r="A71" s="5">
        <v>40</v>
      </c>
      <c r="B71" s="5">
        <v>10</v>
      </c>
      <c r="C71" s="6">
        <v>237000</v>
      </c>
      <c r="D71" s="5">
        <v>71.91</v>
      </c>
      <c r="E71" s="1">
        <v>916000</v>
      </c>
      <c r="F71">
        <v>61210</v>
      </c>
      <c r="G71">
        <f t="shared" si="16"/>
        <v>264239.0656354393</v>
      </c>
      <c r="H71">
        <f t="shared" si="17"/>
        <v>1.3209540791037231E-2</v>
      </c>
      <c r="I71">
        <f t="shared" si="15"/>
        <v>245415.37773069405</v>
      </c>
      <c r="J71">
        <f t="shared" si="11"/>
        <v>1.2608125896893534E-3</v>
      </c>
      <c r="K71">
        <f t="shared" si="18"/>
        <v>229412.85294615937</v>
      </c>
      <c r="L71">
        <f t="shared" si="19"/>
        <v>1.0248500136481428E-3</v>
      </c>
      <c r="P71" s="5">
        <f t="shared" si="14"/>
        <v>1.2</v>
      </c>
    </row>
    <row r="72" spans="1:16" x14ac:dyDescent="0.2">
      <c r="A72" s="5">
        <v>40</v>
      </c>
      <c r="B72" s="5">
        <v>12.59</v>
      </c>
      <c r="C72" s="6">
        <v>284300</v>
      </c>
      <c r="D72" s="5">
        <v>71.430000000000007</v>
      </c>
      <c r="E72" s="1">
        <v>1079000</v>
      </c>
      <c r="F72">
        <v>74950</v>
      </c>
      <c r="G72">
        <f t="shared" si="16"/>
        <v>316849.19947534706</v>
      </c>
      <c r="H72">
        <f t="shared" si="17"/>
        <v>1.31077124156441E-2</v>
      </c>
      <c r="I72">
        <f t="shared" si="15"/>
        <v>295210.91988665517</v>
      </c>
      <c r="J72">
        <f t="shared" si="11"/>
        <v>1.4728855944753678E-3</v>
      </c>
      <c r="K72">
        <f t="shared" si="18"/>
        <v>275089.06993197079</v>
      </c>
      <c r="L72">
        <f t="shared" si="19"/>
        <v>1.0496711253714535E-3</v>
      </c>
      <c r="P72" s="5">
        <f t="shared" si="14"/>
        <v>1.5107999999999999</v>
      </c>
    </row>
    <row r="73" spans="1:16" x14ac:dyDescent="0.2">
      <c r="A73" s="5">
        <v>40</v>
      </c>
      <c r="B73" s="5">
        <v>15.85</v>
      </c>
      <c r="C73" s="6">
        <v>341200</v>
      </c>
      <c r="D73" s="5">
        <v>70.92</v>
      </c>
      <c r="E73" s="1">
        <v>1262000</v>
      </c>
      <c r="F73">
        <v>91660</v>
      </c>
      <c r="G73">
        <f t="shared" si="16"/>
        <v>378259.97936508409</v>
      </c>
      <c r="H73">
        <f t="shared" si="17"/>
        <v>1.1797562895563229E-2</v>
      </c>
      <c r="I73">
        <f t="shared" si="15"/>
        <v>353601.45682049624</v>
      </c>
      <c r="J73">
        <f t="shared" si="11"/>
        <v>1.3210746712059014E-3</v>
      </c>
      <c r="K73">
        <f t="shared" si="18"/>
        <v>328406.02434321004</v>
      </c>
      <c r="L73">
        <f t="shared" si="19"/>
        <v>1.4060248456462716E-3</v>
      </c>
      <c r="P73" s="5">
        <f t="shared" si="14"/>
        <v>1.9019999999999999</v>
      </c>
    </row>
    <row r="74" spans="1:16" x14ac:dyDescent="0.2">
      <c r="A74" s="5">
        <v>40</v>
      </c>
      <c r="B74" s="5">
        <v>19.95</v>
      </c>
      <c r="C74" s="6">
        <v>408900</v>
      </c>
      <c r="D74" s="5">
        <v>70.400000000000006</v>
      </c>
      <c r="E74" s="1">
        <v>1477000</v>
      </c>
      <c r="F74" s="1">
        <v>112000</v>
      </c>
      <c r="G74">
        <f t="shared" si="16"/>
        <v>451555.61928013747</v>
      </c>
      <c r="H74">
        <f t="shared" si="17"/>
        <v>1.0882239552280393E-2</v>
      </c>
      <c r="I74">
        <f t="shared" si="15"/>
        <v>423436.48211436422</v>
      </c>
      <c r="J74">
        <f t="shared" si="11"/>
        <v>1.2638176475907442E-3</v>
      </c>
      <c r="K74">
        <f t="shared" si="18"/>
        <v>392041.43654462061</v>
      </c>
      <c r="L74">
        <f t="shared" si="19"/>
        <v>1.6998355541216587E-3</v>
      </c>
      <c r="P74" s="5">
        <f t="shared" si="14"/>
        <v>2.3939999999999997</v>
      </c>
    </row>
    <row r="75" spans="1:16" x14ac:dyDescent="0.2">
      <c r="A75" s="5">
        <v>40</v>
      </c>
      <c r="B75" s="5">
        <v>25.12</v>
      </c>
      <c r="C75" s="6">
        <v>489000</v>
      </c>
      <c r="D75" s="5">
        <v>69.8</v>
      </c>
      <c r="E75" s="1">
        <v>1725000</v>
      </c>
      <c r="F75" s="1">
        <v>136500</v>
      </c>
      <c r="G75">
        <f t="shared" si="16"/>
        <v>537802.26045152743</v>
      </c>
      <c r="H75">
        <f t="shared" si="17"/>
        <v>9.9600646751172757E-3</v>
      </c>
      <c r="I75">
        <f t="shared" si="15"/>
        <v>505807.04185910348</v>
      </c>
      <c r="J75">
        <f t="shared" si="11"/>
        <v>1.1813126243770168E-3</v>
      </c>
      <c r="K75">
        <f t="shared" si="18"/>
        <v>466920.93235486676</v>
      </c>
      <c r="L75">
        <f t="shared" si="19"/>
        <v>2.0386550243532333E-3</v>
      </c>
      <c r="P75" s="5">
        <f t="shared" si="14"/>
        <v>3.0144000000000002</v>
      </c>
    </row>
    <row r="76" spans="1:16" x14ac:dyDescent="0.2">
      <c r="A76" s="5">
        <v>40</v>
      </c>
      <c r="B76" s="5">
        <v>31.62</v>
      </c>
      <c r="C76" s="6">
        <v>584600</v>
      </c>
      <c r="D76" s="5">
        <v>69.260000000000005</v>
      </c>
      <c r="E76" s="1">
        <v>2008000</v>
      </c>
      <c r="F76" s="1">
        <v>166400</v>
      </c>
      <c r="G76">
        <f t="shared" si="16"/>
        <v>639451.46242862893</v>
      </c>
      <c r="H76">
        <f t="shared" si="17"/>
        <v>8.803569559623246E-3</v>
      </c>
      <c r="I76">
        <f t="shared" si="15"/>
        <v>603218.78248401801</v>
      </c>
      <c r="J76">
        <f t="shared" si="11"/>
        <v>1.0143432289382785E-3</v>
      </c>
      <c r="K76">
        <f t="shared" si="18"/>
        <v>555172.96037800796</v>
      </c>
      <c r="L76">
        <f t="shared" si="19"/>
        <v>2.5338186357654929E-3</v>
      </c>
      <c r="P76" s="5">
        <f t="shared" si="14"/>
        <v>3.7944</v>
      </c>
    </row>
    <row r="77" spans="1:16" x14ac:dyDescent="0.2">
      <c r="A77" s="5">
        <v>40</v>
      </c>
      <c r="B77" s="5">
        <v>39.81</v>
      </c>
      <c r="C77" s="6">
        <v>697500</v>
      </c>
      <c r="D77" s="5">
        <v>68.67</v>
      </c>
      <c r="E77" s="1">
        <v>2351000</v>
      </c>
      <c r="F77" s="1">
        <v>202800</v>
      </c>
      <c r="G77">
        <f t="shared" si="16"/>
        <v>762610.73079163604</v>
      </c>
      <c r="H77">
        <f t="shared" si="17"/>
        <v>8.7139831486664401E-3</v>
      </c>
      <c r="I77">
        <f t="shared" si="15"/>
        <v>721288.45863670891</v>
      </c>
      <c r="J77">
        <f t="shared" si="11"/>
        <v>1.1631726505269165E-3</v>
      </c>
      <c r="K77">
        <f t="shared" si="18"/>
        <v>662100.06842682406</v>
      </c>
      <c r="L77">
        <f t="shared" si="19"/>
        <v>2.5758253987190069E-3</v>
      </c>
      <c r="P77" s="5">
        <f t="shared" si="14"/>
        <v>4.7771999999999997</v>
      </c>
    </row>
    <row r="78" spans="1:16" x14ac:dyDescent="0.2">
      <c r="A78" s="5">
        <v>40</v>
      </c>
      <c r="B78" s="5">
        <v>50</v>
      </c>
      <c r="C78" s="6">
        <v>822900</v>
      </c>
      <c r="D78" s="5">
        <v>67.510000000000005</v>
      </c>
      <c r="E78" s="1">
        <v>2650000</v>
      </c>
      <c r="F78" s="1">
        <v>246000</v>
      </c>
      <c r="G78">
        <f t="shared" si="16"/>
        <v>889080.17643296206</v>
      </c>
      <c r="H78">
        <f t="shared" si="17"/>
        <v>6.4678764684310379E-3</v>
      </c>
      <c r="I78">
        <f t="shared" si="15"/>
        <v>844194.40841084649</v>
      </c>
      <c r="J78">
        <f t="shared" si="11"/>
        <v>6.6963328679357152E-4</v>
      </c>
      <c r="K78">
        <f t="shared" si="18"/>
        <v>771901.07860419468</v>
      </c>
      <c r="L78">
        <f t="shared" si="19"/>
        <v>3.8408545179383084E-3</v>
      </c>
      <c r="P78" s="5">
        <f t="shared" si="14"/>
        <v>6</v>
      </c>
    </row>
    <row r="79" spans="1:16" x14ac:dyDescent="0.2">
      <c r="A79" s="5">
        <v>50</v>
      </c>
      <c r="B79" s="5">
        <v>0.01</v>
      </c>
      <c r="C79" s="5">
        <v>80.52</v>
      </c>
      <c r="D79" s="5">
        <v>89.05</v>
      </c>
      <c r="E79">
        <v>520.29999999999995</v>
      </c>
      <c r="F79">
        <v>18.13</v>
      </c>
      <c r="G79">
        <f t="shared" si="16"/>
        <v>111.28281068317226</v>
      </c>
      <c r="H79">
        <f t="shared" si="17"/>
        <v>0.14596357548400277</v>
      </c>
      <c r="I79">
        <f t="shared" ref="I79:I100" si="20">10^(10^(($N$2/($N$2+$O$2))*LOG(LOG(E79))+($O$2/($N$2+$O$2))*LOG(LOG(F79))))</f>
        <v>80.79714444709856</v>
      </c>
      <c r="J79">
        <f t="shared" si="11"/>
        <v>1.1846902942221943E-5</v>
      </c>
      <c r="K79">
        <f t="shared" si="18"/>
        <v>96.615945190769779</v>
      </c>
      <c r="L79">
        <f t="shared" si="19"/>
        <v>3.9959996051538223E-2</v>
      </c>
      <c r="P79" s="5">
        <f>B79*$S$4</f>
        <v>2.0000000000000001E-4</v>
      </c>
    </row>
    <row r="80" spans="1:16" x14ac:dyDescent="0.2">
      <c r="A80" s="5">
        <v>50</v>
      </c>
      <c r="B80" s="5">
        <v>1.259E-2</v>
      </c>
      <c r="C80" s="5">
        <v>101.5</v>
      </c>
      <c r="D80" s="5">
        <v>88.98</v>
      </c>
      <c r="E80">
        <v>652.79999999999995</v>
      </c>
      <c r="F80">
        <v>22.62</v>
      </c>
      <c r="G80">
        <f t="shared" si="16"/>
        <v>139.26347236967197</v>
      </c>
      <c r="H80">
        <f t="shared" si="17"/>
        <v>0.13842411564609464</v>
      </c>
      <c r="I80">
        <f t="shared" si="20"/>
        <v>102.64934415270159</v>
      </c>
      <c r="J80">
        <f t="shared" si="11"/>
        <v>1.2822363865653912E-4</v>
      </c>
      <c r="K80">
        <f t="shared" si="18"/>
        <v>120.90880820625374</v>
      </c>
      <c r="L80">
        <f t="shared" si="19"/>
        <v>3.656500628378679E-2</v>
      </c>
      <c r="P80" s="5">
        <f t="shared" ref="P80:P116" si="21">B80*$S$4</f>
        <v>2.5179999999999999E-4</v>
      </c>
    </row>
    <row r="81" spans="1:16" x14ac:dyDescent="0.2">
      <c r="A81" s="5">
        <v>50</v>
      </c>
      <c r="B81" s="5">
        <v>1.585E-2</v>
      </c>
      <c r="C81" s="5">
        <v>127.7</v>
      </c>
      <c r="D81" s="5">
        <v>88.89</v>
      </c>
      <c r="E81">
        <v>817.9</v>
      </c>
      <c r="F81">
        <v>28.24</v>
      </c>
      <c r="G81">
        <f t="shared" si="16"/>
        <v>174.19915831454222</v>
      </c>
      <c r="H81">
        <f t="shared" si="17"/>
        <v>0.13258927289334158</v>
      </c>
      <c r="I81">
        <f t="shared" si="20"/>
        <v>130.20178881789249</v>
      </c>
      <c r="J81">
        <f t="shared" si="11"/>
        <v>3.8381284010598313E-4</v>
      </c>
      <c r="K81">
        <f t="shared" si="18"/>
        <v>151.24003634229797</v>
      </c>
      <c r="L81">
        <f t="shared" si="19"/>
        <v>3.3980711141870235E-2</v>
      </c>
      <c r="P81" s="5">
        <f t="shared" si="21"/>
        <v>3.1700000000000001E-4</v>
      </c>
    </row>
    <row r="82" spans="1:16" x14ac:dyDescent="0.2">
      <c r="A82" s="5">
        <v>50</v>
      </c>
      <c r="B82" s="5">
        <v>1.9949999999999999E-2</v>
      </c>
      <c r="C82" s="5">
        <v>161.1</v>
      </c>
      <c r="D82" s="5">
        <v>88.72</v>
      </c>
      <c r="E82">
        <v>1022</v>
      </c>
      <c r="F82">
        <v>34.869999999999997</v>
      </c>
      <c r="G82">
        <f t="shared" si="16"/>
        <v>216.48327626429571</v>
      </c>
      <c r="H82">
        <f t="shared" si="17"/>
        <v>0.11818604672667857</v>
      </c>
      <c r="I82">
        <f t="shared" si="20"/>
        <v>163.56597028790199</v>
      </c>
      <c r="J82">
        <f t="shared" si="11"/>
        <v>2.3430664109817066E-4</v>
      </c>
      <c r="K82">
        <f t="shared" si="18"/>
        <v>187.95118694312652</v>
      </c>
      <c r="L82">
        <f t="shared" si="19"/>
        <v>2.7780233745834455E-2</v>
      </c>
      <c r="P82" s="5">
        <f t="shared" si="21"/>
        <v>3.9899999999999999E-4</v>
      </c>
    </row>
    <row r="83" spans="1:16" x14ac:dyDescent="0.2">
      <c r="A83" s="5">
        <v>50</v>
      </c>
      <c r="B83" s="5">
        <v>2.512E-2</v>
      </c>
      <c r="C83" s="5">
        <v>202.5</v>
      </c>
      <c r="D83" s="5">
        <v>88.54</v>
      </c>
      <c r="E83">
        <v>1274</v>
      </c>
      <c r="F83">
        <v>43.52</v>
      </c>
      <c r="G83">
        <f t="shared" si="16"/>
        <v>270.01075995530118</v>
      </c>
      <c r="H83">
        <f t="shared" si="17"/>
        <v>0.11114653765565732</v>
      </c>
      <c r="I83">
        <f t="shared" si="20"/>
        <v>206.52156253716453</v>
      </c>
      <c r="J83">
        <f t="shared" si="11"/>
        <v>3.9440244451334104E-4</v>
      </c>
      <c r="K83">
        <f t="shared" si="18"/>
        <v>234.42384879216857</v>
      </c>
      <c r="L83">
        <f t="shared" si="19"/>
        <v>2.4853092436037009E-2</v>
      </c>
      <c r="M83" s="1"/>
      <c r="P83" s="5">
        <f t="shared" si="21"/>
        <v>5.0239999999999996E-4</v>
      </c>
    </row>
    <row r="84" spans="1:16" x14ac:dyDescent="0.2">
      <c r="A84" s="5">
        <v>50</v>
      </c>
      <c r="B84" s="5">
        <v>3.1620000000000002E-2</v>
      </c>
      <c r="C84" s="5">
        <v>254.9</v>
      </c>
      <c r="D84" s="5">
        <v>88.35</v>
      </c>
      <c r="E84">
        <v>1582</v>
      </c>
      <c r="F84">
        <v>54.14</v>
      </c>
      <c r="G84">
        <f t="shared" si="16"/>
        <v>335.56925081409656</v>
      </c>
      <c r="H84">
        <f t="shared" si="17"/>
        <v>0.10015586273507851</v>
      </c>
      <c r="I84">
        <f t="shared" si="20"/>
        <v>259.5390858686979</v>
      </c>
      <c r="J84">
        <f t="shared" si="11"/>
        <v>3.3122655808303134E-4</v>
      </c>
      <c r="K84">
        <f t="shared" si="18"/>
        <v>291.34185365489742</v>
      </c>
      <c r="L84">
        <f t="shared" si="19"/>
        <v>2.0439075528891629E-2</v>
      </c>
      <c r="M84" s="1"/>
      <c r="P84" s="5">
        <f t="shared" si="21"/>
        <v>6.3240000000000008E-4</v>
      </c>
    </row>
    <row r="85" spans="1:16" x14ac:dyDescent="0.2">
      <c r="A85" s="5">
        <v>50</v>
      </c>
      <c r="B85" s="5">
        <v>3.9809999999999998E-2</v>
      </c>
      <c r="C85" s="5">
        <v>320.5</v>
      </c>
      <c r="D85" s="5">
        <v>88.08</v>
      </c>
      <c r="E85">
        <v>1961</v>
      </c>
      <c r="F85">
        <v>67.34</v>
      </c>
      <c r="G85">
        <f t="shared" si="16"/>
        <v>416.61508784521305</v>
      </c>
      <c r="H85">
        <f t="shared" si="17"/>
        <v>8.9934653697718053E-2</v>
      </c>
      <c r="I85">
        <f t="shared" si="20"/>
        <v>325.6059681355564</v>
      </c>
      <c r="J85">
        <f t="shared" si="11"/>
        <v>2.5380497614946665E-4</v>
      </c>
      <c r="K85">
        <f t="shared" si="18"/>
        <v>361.70600154501284</v>
      </c>
      <c r="L85">
        <f t="shared" si="19"/>
        <v>1.6529696562533683E-2</v>
      </c>
      <c r="M85" s="1"/>
      <c r="P85" s="5">
        <f t="shared" si="21"/>
        <v>7.9619999999999995E-4</v>
      </c>
    </row>
    <row r="86" spans="1:16" x14ac:dyDescent="0.2">
      <c r="A86" s="5">
        <v>50</v>
      </c>
      <c r="B86" s="5">
        <v>5.0119999999999998E-2</v>
      </c>
      <c r="C86" s="5">
        <v>402.3</v>
      </c>
      <c r="D86" s="5">
        <v>87.75</v>
      </c>
      <c r="E86">
        <v>2433</v>
      </c>
      <c r="F86">
        <v>83.7</v>
      </c>
      <c r="G86">
        <f t="shared" si="16"/>
        <v>517.32264039196968</v>
      </c>
      <c r="H86">
        <f t="shared" si="17"/>
        <v>8.1746016845719596E-2</v>
      </c>
      <c r="I86">
        <f t="shared" si="20"/>
        <v>408.14268529796959</v>
      </c>
      <c r="J86">
        <f t="shared" si="11"/>
        <v>2.1092347816306479E-4</v>
      </c>
      <c r="K86">
        <f t="shared" si="18"/>
        <v>449.14048776459299</v>
      </c>
      <c r="L86">
        <f t="shared" si="19"/>
        <v>1.3556349363178778E-2</v>
      </c>
      <c r="M86" s="1"/>
      <c r="P86" s="5">
        <f t="shared" si="21"/>
        <v>1.0024000000000001E-3</v>
      </c>
    </row>
    <row r="87" spans="1:16" x14ac:dyDescent="0.2">
      <c r="A87" s="5">
        <v>50</v>
      </c>
      <c r="B87" s="5">
        <v>6.3100000000000003E-2</v>
      </c>
      <c r="C87" s="5">
        <v>504</v>
      </c>
      <c r="D87" s="5">
        <v>87.38</v>
      </c>
      <c r="E87">
        <v>3015</v>
      </c>
      <c r="F87">
        <v>104</v>
      </c>
      <c r="G87">
        <f t="shared" si="16"/>
        <v>641.86086126915848</v>
      </c>
      <c r="H87">
        <f t="shared" si="17"/>
        <v>7.4820550949051073E-2</v>
      </c>
      <c r="I87">
        <f t="shared" si="20"/>
        <v>510.88704973126175</v>
      </c>
      <c r="J87">
        <f t="shared" si="11"/>
        <v>1.8672624559426415E-4</v>
      </c>
      <c r="K87">
        <f t="shared" si="18"/>
        <v>557.26480497548039</v>
      </c>
      <c r="L87">
        <f t="shared" si="19"/>
        <v>1.1169136783021385E-2</v>
      </c>
      <c r="M87" s="1"/>
      <c r="P87" s="5">
        <f t="shared" si="21"/>
        <v>1.2620000000000001E-3</v>
      </c>
    </row>
    <row r="88" spans="1:16" x14ac:dyDescent="0.2">
      <c r="A88" s="5">
        <v>50</v>
      </c>
      <c r="B88" s="5">
        <v>7.9430000000000001E-2</v>
      </c>
      <c r="C88" s="5">
        <v>629.1</v>
      </c>
      <c r="D88" s="5">
        <v>86.94</v>
      </c>
      <c r="E88">
        <v>3727</v>
      </c>
      <c r="F88">
        <v>129.30000000000001</v>
      </c>
      <c r="G88">
        <f t="shared" si="16"/>
        <v>795.53346502448187</v>
      </c>
      <c r="H88">
        <f t="shared" si="17"/>
        <v>6.9990958261647612E-2</v>
      </c>
      <c r="I88">
        <f t="shared" si="20"/>
        <v>638.66077185385734</v>
      </c>
      <c r="J88">
        <f t="shared" si="11"/>
        <v>2.3096519498820602E-4</v>
      </c>
      <c r="K88">
        <f t="shared" si="18"/>
        <v>690.68364810677053</v>
      </c>
      <c r="L88">
        <f t="shared" si="19"/>
        <v>9.5827785916119106E-3</v>
      </c>
      <c r="M88" s="1"/>
      <c r="P88" s="5">
        <f t="shared" si="21"/>
        <v>1.5886000000000001E-3</v>
      </c>
    </row>
    <row r="89" spans="1:16" x14ac:dyDescent="0.2">
      <c r="A89" s="5">
        <v>50</v>
      </c>
      <c r="B89" s="5">
        <v>0.1</v>
      </c>
      <c r="C89" s="5">
        <v>785.7</v>
      </c>
      <c r="D89" s="5">
        <v>86.65</v>
      </c>
      <c r="E89">
        <v>4585</v>
      </c>
      <c r="F89">
        <v>161.19999999999999</v>
      </c>
      <c r="G89">
        <f t="shared" si="16"/>
        <v>984.68448001691308</v>
      </c>
      <c r="H89">
        <f t="shared" si="17"/>
        <v>6.4139401447691244E-2</v>
      </c>
      <c r="I89">
        <f t="shared" si="20"/>
        <v>797.61525083993581</v>
      </c>
      <c r="J89">
        <f t="shared" ref="J89:J152" si="22">(I89-C89)^2/C89^2</f>
        <v>2.2998148441930424E-4</v>
      </c>
      <c r="K89">
        <f t="shared" si="18"/>
        <v>854.90491449190108</v>
      </c>
      <c r="L89">
        <f t="shared" si="19"/>
        <v>7.7581891977610232E-3</v>
      </c>
      <c r="M89" s="1"/>
      <c r="P89" s="5">
        <f t="shared" si="21"/>
        <v>2E-3</v>
      </c>
    </row>
    <row r="90" spans="1:16" x14ac:dyDescent="0.2">
      <c r="A90" s="5">
        <v>50</v>
      </c>
      <c r="B90" s="5">
        <v>0.12590000000000001</v>
      </c>
      <c r="C90" s="5">
        <v>982.5</v>
      </c>
      <c r="D90" s="5">
        <v>86.24</v>
      </c>
      <c r="E90">
        <v>5659</v>
      </c>
      <c r="F90">
        <v>203.5</v>
      </c>
      <c r="G90">
        <f t="shared" si="16"/>
        <v>1228.0037704202582</v>
      </c>
      <c r="H90">
        <f t="shared" si="17"/>
        <v>6.243832078220031E-2</v>
      </c>
      <c r="I90">
        <f t="shared" si="20"/>
        <v>1004.4374623439345</v>
      </c>
      <c r="J90">
        <f t="shared" si="22"/>
        <v>4.9854878085741608E-4</v>
      </c>
      <c r="K90">
        <f t="shared" si="18"/>
        <v>1066.1551793005117</v>
      </c>
      <c r="L90">
        <f t="shared" si="19"/>
        <v>7.2497086015974313E-3</v>
      </c>
      <c r="M90" s="1"/>
      <c r="P90" s="5">
        <f t="shared" si="21"/>
        <v>2.5180000000000003E-3</v>
      </c>
    </row>
    <row r="91" spans="1:16" x14ac:dyDescent="0.2">
      <c r="A91" s="5">
        <v>50</v>
      </c>
      <c r="B91" s="5">
        <v>0.1585</v>
      </c>
      <c r="C91" s="5">
        <v>1223</v>
      </c>
      <c r="D91" s="5">
        <v>85.88</v>
      </c>
      <c r="E91">
        <v>6955</v>
      </c>
      <c r="F91">
        <v>251.5</v>
      </c>
      <c r="G91">
        <f t="shared" si="16"/>
        <v>1513.0986957655746</v>
      </c>
      <c r="H91">
        <f t="shared" si="17"/>
        <v>5.6265040849570611E-2</v>
      </c>
      <c r="I91">
        <f t="shared" si="20"/>
        <v>1245.9620228553822</v>
      </c>
      <c r="J91">
        <f t="shared" si="22"/>
        <v>3.5250669981734301E-4</v>
      </c>
      <c r="K91">
        <f t="shared" si="18"/>
        <v>1313.6751288078149</v>
      </c>
      <c r="L91">
        <f t="shared" si="19"/>
        <v>5.4969710317268831E-3</v>
      </c>
      <c r="M91" s="1"/>
      <c r="P91" s="5">
        <f t="shared" si="21"/>
        <v>3.1700000000000001E-3</v>
      </c>
    </row>
    <row r="92" spans="1:16" x14ac:dyDescent="0.2">
      <c r="A92" s="5">
        <v>50</v>
      </c>
      <c r="B92" s="5">
        <v>0.19950000000000001</v>
      </c>
      <c r="C92" s="5">
        <v>1522</v>
      </c>
      <c r="D92" s="5">
        <v>85.5</v>
      </c>
      <c r="E92">
        <v>8566</v>
      </c>
      <c r="F92">
        <v>315.8</v>
      </c>
      <c r="G92">
        <f t="shared" si="16"/>
        <v>1880.2020767647714</v>
      </c>
      <c r="H92">
        <f t="shared" si="17"/>
        <v>5.5389429755869315E-2</v>
      </c>
      <c r="I92">
        <f t="shared" si="20"/>
        <v>1560.8893851825244</v>
      </c>
      <c r="J92">
        <f t="shared" si="22"/>
        <v>6.5287922553091142E-4</v>
      </c>
      <c r="K92">
        <f t="shared" si="18"/>
        <v>1632.3949735010274</v>
      </c>
      <c r="L92">
        <f t="shared" si="19"/>
        <v>5.261012022656982E-3</v>
      </c>
      <c r="M92" s="1"/>
      <c r="P92" s="5">
        <f t="shared" si="21"/>
        <v>3.9900000000000005E-3</v>
      </c>
    </row>
    <row r="93" spans="1:16" x14ac:dyDescent="0.2">
      <c r="A93" s="5">
        <v>50</v>
      </c>
      <c r="B93" s="5">
        <v>0.25119999999999998</v>
      </c>
      <c r="C93" s="5">
        <v>1892</v>
      </c>
      <c r="D93" s="5">
        <v>85.08</v>
      </c>
      <c r="E93">
        <v>10500</v>
      </c>
      <c r="F93">
        <v>392.3</v>
      </c>
      <c r="G93">
        <f t="shared" si="16"/>
        <v>2318.8801514811767</v>
      </c>
      <c r="H93">
        <f t="shared" si="17"/>
        <v>5.0906080494871123E-2</v>
      </c>
      <c r="I93">
        <f t="shared" si="20"/>
        <v>1938.1597843845307</v>
      </c>
      <c r="J93">
        <f t="shared" si="22"/>
        <v>5.9523064020152762E-4</v>
      </c>
      <c r="K93">
        <f t="shared" si="18"/>
        <v>2013.2561016752593</v>
      </c>
      <c r="L93">
        <f t="shared" si="19"/>
        <v>4.107380523278391E-3</v>
      </c>
      <c r="M93" s="1"/>
      <c r="P93" s="5">
        <f t="shared" si="21"/>
        <v>5.0239999999999998E-3</v>
      </c>
    </row>
    <row r="94" spans="1:16" x14ac:dyDescent="0.2">
      <c r="A94" s="5">
        <v>50</v>
      </c>
      <c r="B94" s="5">
        <v>0.31619999999999998</v>
      </c>
      <c r="C94" s="5">
        <v>2349</v>
      </c>
      <c r="D94" s="5">
        <v>84.65</v>
      </c>
      <c r="E94">
        <v>12810</v>
      </c>
      <c r="F94">
        <v>492</v>
      </c>
      <c r="G94">
        <f t="shared" si="16"/>
        <v>2865.1387467670015</v>
      </c>
      <c r="H94">
        <f t="shared" si="17"/>
        <v>4.8279958975361914E-2</v>
      </c>
      <c r="I94">
        <f t="shared" si="20"/>
        <v>2413.8942919963893</v>
      </c>
      <c r="J94">
        <f t="shared" si="22"/>
        <v>7.632151166221164E-4</v>
      </c>
      <c r="K94">
        <f t="shared" si="18"/>
        <v>2487.5188398117175</v>
      </c>
      <c r="L94">
        <f t="shared" si="19"/>
        <v>3.4773760385313373E-3</v>
      </c>
      <c r="M94" s="1"/>
      <c r="P94" s="5">
        <f t="shared" si="21"/>
        <v>6.3239999999999998E-3</v>
      </c>
    </row>
    <row r="95" spans="1:16" x14ac:dyDescent="0.2">
      <c r="A95" s="5">
        <v>50</v>
      </c>
      <c r="B95" s="5">
        <v>0.39810000000000001</v>
      </c>
      <c r="C95" s="5">
        <v>2915</v>
      </c>
      <c r="D95" s="5">
        <v>84.21</v>
      </c>
      <c r="E95">
        <v>15670</v>
      </c>
      <c r="F95">
        <v>609</v>
      </c>
      <c r="G95">
        <f t="shared" si="16"/>
        <v>3523.9003519270204</v>
      </c>
      <c r="H95">
        <f t="shared" si="17"/>
        <v>4.3633025908675994E-2</v>
      </c>
      <c r="I95">
        <f t="shared" si="20"/>
        <v>2986.0784235234728</v>
      </c>
      <c r="J95">
        <f t="shared" si="22"/>
        <v>5.9456378883484553E-4</v>
      </c>
      <c r="K95">
        <f t="shared" si="18"/>
        <v>3059.4569023677564</v>
      </c>
      <c r="L95">
        <f t="shared" si="19"/>
        <v>2.4558366574602285E-3</v>
      </c>
      <c r="M95" s="1"/>
      <c r="P95" s="5">
        <f t="shared" si="21"/>
        <v>7.9620000000000003E-3</v>
      </c>
    </row>
    <row r="96" spans="1:16" x14ac:dyDescent="0.2">
      <c r="A96" s="5">
        <v>50</v>
      </c>
      <c r="B96" s="5">
        <v>0.50119999999999998</v>
      </c>
      <c r="C96" s="5">
        <v>3614</v>
      </c>
      <c r="D96" s="5">
        <v>83.72</v>
      </c>
      <c r="E96">
        <v>19060</v>
      </c>
      <c r="F96">
        <v>761.6</v>
      </c>
      <c r="G96">
        <f t="shared" si="16"/>
        <v>4341.2684694907211</v>
      </c>
      <c r="H96">
        <f t="shared" si="17"/>
        <v>4.0496102036580973E-2</v>
      </c>
      <c r="I96">
        <f t="shared" si="20"/>
        <v>3704.9130735498588</v>
      </c>
      <c r="J96">
        <f t="shared" si="22"/>
        <v>6.3281444556617596E-4</v>
      </c>
      <c r="K96">
        <f t="shared" si="18"/>
        <v>3769.0974368079856</v>
      </c>
      <c r="L96">
        <f t="shared" si="19"/>
        <v>1.8417596104008508E-3</v>
      </c>
      <c r="M96" s="1"/>
      <c r="P96" s="5">
        <f t="shared" si="21"/>
        <v>1.0024E-2</v>
      </c>
    </row>
    <row r="97" spans="1:16" x14ac:dyDescent="0.2">
      <c r="A97" s="5">
        <v>50</v>
      </c>
      <c r="B97" s="5">
        <v>0.63100000000000001</v>
      </c>
      <c r="C97" s="5">
        <v>4487</v>
      </c>
      <c r="D97" s="5">
        <v>83.17</v>
      </c>
      <c r="E97">
        <v>23240</v>
      </c>
      <c r="F97">
        <v>964.1</v>
      </c>
      <c r="G97">
        <f t="shared" si="16"/>
        <v>5385.3105643595836</v>
      </c>
      <c r="H97">
        <f t="shared" si="17"/>
        <v>4.0081214737731234E-2</v>
      </c>
      <c r="I97">
        <f t="shared" si="20"/>
        <v>4631.8049212995538</v>
      </c>
      <c r="J97">
        <f t="shared" si="22"/>
        <v>1.0414885621121035E-3</v>
      </c>
      <c r="K97">
        <f t="shared" si="18"/>
        <v>4675.5367439700922</v>
      </c>
      <c r="L97">
        <f t="shared" si="19"/>
        <v>1.7655493691452195E-3</v>
      </c>
      <c r="P97" s="5">
        <f t="shared" si="21"/>
        <v>1.2620000000000001E-2</v>
      </c>
    </row>
    <row r="98" spans="1:16" x14ac:dyDescent="0.2">
      <c r="A98" s="5">
        <v>50</v>
      </c>
      <c r="B98" s="5">
        <v>0.79430000000000001</v>
      </c>
      <c r="C98" s="5">
        <v>5543</v>
      </c>
      <c r="D98" s="5">
        <v>82.68</v>
      </c>
      <c r="E98">
        <v>28220</v>
      </c>
      <c r="F98">
        <v>1194</v>
      </c>
      <c r="G98">
        <f t="shared" si="16"/>
        <v>6598.8041114396183</v>
      </c>
      <c r="H98">
        <f t="shared" si="17"/>
        <v>3.6280807164676444E-2</v>
      </c>
      <c r="I98">
        <f t="shared" si="20"/>
        <v>5706.6121292430935</v>
      </c>
      <c r="J98">
        <f t="shared" si="22"/>
        <v>8.7124688018674142E-4</v>
      </c>
      <c r="K98">
        <f t="shared" si="18"/>
        <v>5729.0941201207879</v>
      </c>
      <c r="L98">
        <f t="shared" si="19"/>
        <v>1.1271339866806261E-3</v>
      </c>
      <c r="P98" s="5">
        <f t="shared" si="21"/>
        <v>1.5886000000000001E-2</v>
      </c>
    </row>
    <row r="99" spans="1:16" x14ac:dyDescent="0.2">
      <c r="A99" s="5">
        <v>50</v>
      </c>
      <c r="B99" s="5">
        <v>1</v>
      </c>
      <c r="C99" s="5">
        <v>6853</v>
      </c>
      <c r="D99" s="5">
        <v>82.15</v>
      </c>
      <c r="E99">
        <v>34040</v>
      </c>
      <c r="F99">
        <v>1491</v>
      </c>
      <c r="G99">
        <f t="shared" ref="G99:G130" si="23">10^(($N$2/($N$2+$O$2))*LOG(E99)+($O$2/($N$2+$O$2))*LOG(F99))</f>
        <v>8087.3903317972226</v>
      </c>
      <c r="H99">
        <f t="shared" si="17"/>
        <v>3.2444684803385901E-2</v>
      </c>
      <c r="I99">
        <f t="shared" si="20"/>
        <v>7039.8751076664103</v>
      </c>
      <c r="J99">
        <f t="shared" si="22"/>
        <v>7.4360353918567941E-4</v>
      </c>
      <c r="K99">
        <f t="shared" si="18"/>
        <v>7021.4874717523371</v>
      </c>
      <c r="L99">
        <f t="shared" si="19"/>
        <v>6.0446862457897137E-4</v>
      </c>
      <c r="P99" s="5">
        <f t="shared" si="21"/>
        <v>0.02</v>
      </c>
    </row>
    <row r="100" spans="1:16" x14ac:dyDescent="0.2">
      <c r="A100" s="5">
        <v>50</v>
      </c>
      <c r="B100" s="5">
        <v>1.2589999999999999</v>
      </c>
      <c r="C100" s="5">
        <v>8451</v>
      </c>
      <c r="D100" s="5">
        <v>81.67</v>
      </c>
      <c r="E100">
        <v>41200</v>
      </c>
      <c r="F100">
        <v>1857</v>
      </c>
      <c r="G100">
        <f t="shared" si="23"/>
        <v>9918.0338469569942</v>
      </c>
      <c r="H100">
        <f t="shared" si="17"/>
        <v>3.0134505162223883E-2</v>
      </c>
      <c r="I100">
        <f t="shared" si="20"/>
        <v>8682.6827971801176</v>
      </c>
      <c r="J100">
        <f t="shared" si="22"/>
        <v>7.5157335062504273E-4</v>
      </c>
      <c r="K100">
        <f t="shared" si="18"/>
        <v>8610.8556090118454</v>
      </c>
      <c r="L100">
        <f t="shared" si="19"/>
        <v>3.5779935668387927E-4</v>
      </c>
      <c r="P100" s="5">
        <f t="shared" si="21"/>
        <v>2.5179999999999998E-2</v>
      </c>
    </row>
    <row r="101" spans="1:16" x14ac:dyDescent="0.2">
      <c r="A101" s="5">
        <v>50</v>
      </c>
      <c r="B101" s="5">
        <v>1.585</v>
      </c>
      <c r="C101" s="5">
        <v>10410</v>
      </c>
      <c r="D101" s="5">
        <v>81.28</v>
      </c>
      <c r="E101">
        <v>49790</v>
      </c>
      <c r="F101">
        <v>2303</v>
      </c>
      <c r="G101">
        <f t="shared" si="23"/>
        <v>12129.237479047304</v>
      </c>
      <c r="H101">
        <f t="shared" si="17"/>
        <v>2.7275346798189961E-2</v>
      </c>
      <c r="I101">
        <f t="shared" ref="I101:I116" si="24">10^(10^(($N$2/($N$2+$O$2))*LOG(LOG(E101))+($O$2/($N$2+$O$2))*LOG(LOG(F101))))</f>
        <v>10673.169570598575</v>
      </c>
      <c r="J101">
        <f t="shared" si="22"/>
        <v>6.3910157037945926E-4</v>
      </c>
      <c r="K101">
        <f t="shared" si="18"/>
        <v>10530.626754367848</v>
      </c>
      <c r="L101">
        <f t="shared" si="19"/>
        <v>1.3427211392763255E-4</v>
      </c>
      <c r="P101" s="5">
        <f t="shared" si="21"/>
        <v>3.1699999999999999E-2</v>
      </c>
    </row>
    <row r="102" spans="1:16" x14ac:dyDescent="0.2">
      <c r="A102" s="5">
        <v>50</v>
      </c>
      <c r="B102" s="5">
        <v>1.9950000000000001</v>
      </c>
      <c r="C102" s="5">
        <v>12780</v>
      </c>
      <c r="D102" s="5">
        <v>80.73</v>
      </c>
      <c r="E102">
        <v>60190</v>
      </c>
      <c r="F102">
        <v>2873</v>
      </c>
      <c r="G102">
        <f t="shared" si="23"/>
        <v>14876.189069862716</v>
      </c>
      <c r="H102">
        <f t="shared" si="17"/>
        <v>2.6902906148666843E-2</v>
      </c>
      <c r="I102">
        <f t="shared" si="24"/>
        <v>13161.090483564931</v>
      </c>
      <c r="J102">
        <f t="shared" si="22"/>
        <v>8.8918985714519193E-4</v>
      </c>
      <c r="K102">
        <f t="shared" si="18"/>
        <v>12915.535283462495</v>
      </c>
      <c r="L102">
        <f t="shared" si="19"/>
        <v>1.124716403470493E-4</v>
      </c>
      <c r="P102" s="5">
        <f t="shared" si="21"/>
        <v>3.9900000000000005E-2</v>
      </c>
    </row>
    <row r="103" spans="1:16" x14ac:dyDescent="0.2">
      <c r="A103" s="5">
        <v>50</v>
      </c>
      <c r="B103" s="5">
        <v>2.512</v>
      </c>
      <c r="C103" s="5">
        <v>15670</v>
      </c>
      <c r="D103" s="5">
        <v>80.239999999999995</v>
      </c>
      <c r="E103">
        <v>72520</v>
      </c>
      <c r="F103">
        <v>3568</v>
      </c>
      <c r="G103">
        <f t="shared" si="23"/>
        <v>18174.801796030315</v>
      </c>
      <c r="H103">
        <f t="shared" si="17"/>
        <v>2.5551049250868939E-2</v>
      </c>
      <c r="I103">
        <f t="shared" si="24"/>
        <v>16159.799805100554</v>
      </c>
      <c r="J103">
        <f t="shared" si="22"/>
        <v>9.7701048172702453E-4</v>
      </c>
      <c r="K103">
        <f t="shared" si="18"/>
        <v>15779.397046123542</v>
      </c>
      <c r="L103">
        <f t="shared" si="19"/>
        <v>4.873861662811934E-5</v>
      </c>
      <c r="P103" s="5">
        <f t="shared" si="21"/>
        <v>5.024E-2</v>
      </c>
    </row>
    <row r="104" spans="1:16" x14ac:dyDescent="0.2">
      <c r="A104" s="5">
        <v>50</v>
      </c>
      <c r="B104" s="5">
        <v>3.1619999999999999</v>
      </c>
      <c r="C104" s="5">
        <v>19250</v>
      </c>
      <c r="D104" s="5">
        <v>79.69</v>
      </c>
      <c r="E104">
        <v>87460</v>
      </c>
      <c r="F104">
        <v>4463</v>
      </c>
      <c r="G104">
        <f t="shared" si="23"/>
        <v>22289.686509607593</v>
      </c>
      <c r="H104">
        <f t="shared" si="17"/>
        <v>2.493423937039066E-2</v>
      </c>
      <c r="I104">
        <f t="shared" si="24"/>
        <v>19923.27673544113</v>
      </c>
      <c r="J104">
        <f t="shared" si="22"/>
        <v>1.2232796423984216E-3</v>
      </c>
      <c r="K104">
        <f t="shared" si="18"/>
        <v>19351.947680966859</v>
      </c>
      <c r="L104">
        <f t="shared" si="19"/>
        <v>2.8047440457468208E-5</v>
      </c>
      <c r="P104" s="5">
        <f t="shared" si="21"/>
        <v>6.3240000000000005E-2</v>
      </c>
    </row>
    <row r="105" spans="1:16" x14ac:dyDescent="0.2">
      <c r="A105" s="5">
        <v>50</v>
      </c>
      <c r="B105" s="5">
        <v>3.9809999999999999</v>
      </c>
      <c r="C105" s="5">
        <v>23550</v>
      </c>
      <c r="D105" s="5">
        <v>79.13</v>
      </c>
      <c r="E105" s="1">
        <v>104600</v>
      </c>
      <c r="F105">
        <v>5579</v>
      </c>
      <c r="G105">
        <f t="shared" si="23"/>
        <v>27205.150367297687</v>
      </c>
      <c r="H105">
        <f t="shared" si="17"/>
        <v>2.4089549195245991E-2</v>
      </c>
      <c r="I105">
        <f t="shared" si="24"/>
        <v>24451.945377635628</v>
      </c>
      <c r="J105">
        <f t="shared" si="22"/>
        <v>1.4668261759337093E-3</v>
      </c>
      <c r="K105">
        <f t="shared" si="18"/>
        <v>23619.562631975736</v>
      </c>
      <c r="L105">
        <f t="shared" si="19"/>
        <v>8.725095482605377E-6</v>
      </c>
      <c r="P105" s="5">
        <f t="shared" si="21"/>
        <v>7.9619999999999996E-2</v>
      </c>
    </row>
    <row r="106" spans="1:16" x14ac:dyDescent="0.2">
      <c r="A106" s="5">
        <v>50</v>
      </c>
      <c r="B106" s="5">
        <v>5.0119999999999996</v>
      </c>
      <c r="C106" s="5">
        <v>28780</v>
      </c>
      <c r="D106" s="5">
        <v>78.75</v>
      </c>
      <c r="E106" s="1">
        <v>125900</v>
      </c>
      <c r="F106">
        <v>6895</v>
      </c>
      <c r="G106">
        <f t="shared" si="23"/>
        <v>33145.268844235718</v>
      </c>
      <c r="H106">
        <f t="shared" si="17"/>
        <v>2.3005962756999905E-2</v>
      </c>
      <c r="I106">
        <f t="shared" si="24"/>
        <v>29909.726364130423</v>
      </c>
      <c r="J106">
        <f t="shared" si="22"/>
        <v>1.5408662705059569E-3</v>
      </c>
      <c r="K106">
        <f t="shared" si="18"/>
        <v>28776.784647408786</v>
      </c>
      <c r="L106">
        <f t="shared" si="19"/>
        <v>1.2481754284895935E-8</v>
      </c>
      <c r="P106" s="5">
        <f t="shared" si="21"/>
        <v>0.10024</v>
      </c>
    </row>
    <row r="107" spans="1:16" x14ac:dyDescent="0.2">
      <c r="A107" s="5">
        <v>50</v>
      </c>
      <c r="B107" s="5">
        <v>6.31</v>
      </c>
      <c r="C107" s="5">
        <v>35200</v>
      </c>
      <c r="D107" s="5">
        <v>78.09</v>
      </c>
      <c r="E107" s="1">
        <v>150200</v>
      </c>
      <c r="F107">
        <v>8551</v>
      </c>
      <c r="G107">
        <f t="shared" si="23"/>
        <v>40253.377488268212</v>
      </c>
      <c r="H107">
        <f t="shared" si="17"/>
        <v>2.0610007779358164E-2</v>
      </c>
      <c r="I107">
        <f t="shared" si="24"/>
        <v>36492.698377455599</v>
      </c>
      <c r="J107">
        <f t="shared" si="22"/>
        <v>1.3486805067442042E-3</v>
      </c>
      <c r="K107">
        <f t="shared" si="18"/>
        <v>34948.057919047402</v>
      </c>
      <c r="L107">
        <f t="shared" si="19"/>
        <v>5.1229025822189385E-5</v>
      </c>
      <c r="P107" s="5">
        <f t="shared" si="21"/>
        <v>0.12620000000000001</v>
      </c>
    </row>
    <row r="108" spans="1:16" x14ac:dyDescent="0.2">
      <c r="A108" s="5">
        <v>50</v>
      </c>
      <c r="B108" s="5">
        <v>7.9429999999999996</v>
      </c>
      <c r="C108" s="5">
        <v>42850</v>
      </c>
      <c r="D108" s="5">
        <v>77.7</v>
      </c>
      <c r="E108" s="1">
        <v>180600</v>
      </c>
      <c r="F108">
        <v>10640</v>
      </c>
      <c r="G108">
        <f t="shared" si="23"/>
        <v>49168.332013790292</v>
      </c>
      <c r="H108">
        <f t="shared" si="17"/>
        <v>2.1742187373929182E-2</v>
      </c>
      <c r="I108">
        <f t="shared" si="24"/>
        <v>44761.165598666659</v>
      </c>
      <c r="J108">
        <f t="shared" si="22"/>
        <v>1.9892757403315356E-3</v>
      </c>
      <c r="K108">
        <f t="shared" si="18"/>
        <v>42688.038177708266</v>
      </c>
      <c r="L108">
        <f t="shared" si="19"/>
        <v>1.4286427991628725E-5</v>
      </c>
      <c r="P108" s="5">
        <f t="shared" si="21"/>
        <v>0.15886</v>
      </c>
    </row>
    <row r="109" spans="1:16" x14ac:dyDescent="0.2">
      <c r="A109" s="5">
        <v>50</v>
      </c>
      <c r="B109" s="5">
        <v>10</v>
      </c>
      <c r="C109" s="5">
        <v>52280</v>
      </c>
      <c r="D109" s="5">
        <v>77.2</v>
      </c>
      <c r="E109" s="1">
        <v>214900</v>
      </c>
      <c r="F109">
        <v>13140</v>
      </c>
      <c r="G109">
        <f t="shared" si="23"/>
        <v>59513.782649202403</v>
      </c>
      <c r="H109">
        <f t="shared" si="17"/>
        <v>1.9145193197794109E-2</v>
      </c>
      <c r="I109">
        <f t="shared" si="24"/>
        <v>54401.89647085312</v>
      </c>
      <c r="J109">
        <f t="shared" si="22"/>
        <v>1.6473171625663644E-3</v>
      </c>
      <c r="K109">
        <f t="shared" si="18"/>
        <v>51669.977845017071</v>
      </c>
      <c r="L109">
        <f t="shared" si="19"/>
        <v>1.3615075640685911E-4</v>
      </c>
      <c r="P109" s="5">
        <f t="shared" si="21"/>
        <v>0.2</v>
      </c>
    </row>
    <row r="110" spans="1:16" x14ac:dyDescent="0.2">
      <c r="A110" s="5">
        <v>50</v>
      </c>
      <c r="B110" s="5">
        <v>12.59</v>
      </c>
      <c r="C110" s="5">
        <v>63620</v>
      </c>
      <c r="D110" s="5">
        <v>76.63</v>
      </c>
      <c r="E110" s="1">
        <v>257800</v>
      </c>
      <c r="F110">
        <v>16290</v>
      </c>
      <c r="G110">
        <f t="shared" si="23"/>
        <v>72481.099961602667</v>
      </c>
      <c r="H110">
        <f t="shared" si="17"/>
        <v>1.939938410678807E-2</v>
      </c>
      <c r="I110">
        <f t="shared" si="24"/>
        <v>66501.111662424271</v>
      </c>
      <c r="J110">
        <f t="shared" si="22"/>
        <v>2.0508450618008343E-3</v>
      </c>
      <c r="K110">
        <f t="shared" si="18"/>
        <v>62928.227084363665</v>
      </c>
      <c r="L110">
        <f t="shared" si="19"/>
        <v>1.1823329131105962E-4</v>
      </c>
      <c r="P110" s="5">
        <f t="shared" si="21"/>
        <v>0.25180000000000002</v>
      </c>
    </row>
    <row r="111" spans="1:16" x14ac:dyDescent="0.2">
      <c r="A111" s="5">
        <v>50</v>
      </c>
      <c r="B111" s="5">
        <v>15.85</v>
      </c>
      <c r="C111" s="5">
        <v>77270</v>
      </c>
      <c r="D111" s="5">
        <v>76.069999999999993</v>
      </c>
      <c r="E111" s="1">
        <v>307200</v>
      </c>
      <c r="F111">
        <v>20110</v>
      </c>
      <c r="G111">
        <f t="shared" si="23"/>
        <v>87784.332577036519</v>
      </c>
      <c r="H111">
        <f t="shared" si="17"/>
        <v>1.8515762244449247E-2</v>
      </c>
      <c r="I111">
        <f t="shared" si="24"/>
        <v>80836.637899881156</v>
      </c>
      <c r="J111">
        <f t="shared" si="22"/>
        <v>2.1305720030833919E-3</v>
      </c>
      <c r="K111">
        <f t="shared" si="18"/>
        <v>76214.522375950444</v>
      </c>
      <c r="L111">
        <f t="shared" si="19"/>
        <v>1.8658478955782128E-4</v>
      </c>
      <c r="P111" s="5">
        <f t="shared" si="21"/>
        <v>0.317</v>
      </c>
    </row>
    <row r="112" spans="1:16" x14ac:dyDescent="0.2">
      <c r="A112" s="5">
        <v>50</v>
      </c>
      <c r="B112" s="5">
        <v>19.95</v>
      </c>
      <c r="C112" s="5">
        <v>93730</v>
      </c>
      <c r="D112" s="5">
        <v>75.7</v>
      </c>
      <c r="E112" s="1">
        <v>364900</v>
      </c>
      <c r="F112">
        <v>24850</v>
      </c>
      <c r="G112">
        <f t="shared" si="23"/>
        <v>106182.9423095681</v>
      </c>
      <c r="H112">
        <f t="shared" si="17"/>
        <v>1.7651707335936916E-2</v>
      </c>
      <c r="I112">
        <f t="shared" si="24"/>
        <v>98145.380202355329</v>
      </c>
      <c r="J112">
        <f t="shared" si="22"/>
        <v>2.2191107537389344E-3</v>
      </c>
      <c r="K112">
        <f t="shared" si="18"/>
        <v>92188.229892788178</v>
      </c>
      <c r="L112">
        <f t="shared" si="19"/>
        <v>2.7057147429455263E-4</v>
      </c>
      <c r="P112" s="5">
        <f t="shared" si="21"/>
        <v>0.39900000000000002</v>
      </c>
    </row>
    <row r="113" spans="1:16" x14ac:dyDescent="0.2">
      <c r="A113" s="5">
        <v>50</v>
      </c>
      <c r="B113" s="5">
        <v>25.12</v>
      </c>
      <c r="C113" s="6">
        <v>113800</v>
      </c>
      <c r="D113" s="5">
        <v>75.11</v>
      </c>
      <c r="E113" s="1">
        <v>434000</v>
      </c>
      <c r="F113">
        <v>30620</v>
      </c>
      <c r="G113">
        <f t="shared" si="23"/>
        <v>128359.86856972719</v>
      </c>
      <c r="H113">
        <f t="shared" si="17"/>
        <v>1.6369310445647375E-2</v>
      </c>
      <c r="I113">
        <f t="shared" si="24"/>
        <v>119040.33213347023</v>
      </c>
      <c r="J113">
        <f t="shared" si="22"/>
        <v>2.1204747382390634E-3</v>
      </c>
      <c r="K113">
        <f t="shared" si="18"/>
        <v>111442.27891345402</v>
      </c>
      <c r="L113">
        <f t="shared" si="19"/>
        <v>4.2924014334212187E-4</v>
      </c>
      <c r="P113" s="5">
        <f t="shared" si="21"/>
        <v>0.50240000000000007</v>
      </c>
    </row>
    <row r="114" spans="1:16" x14ac:dyDescent="0.2">
      <c r="A114" s="5">
        <v>50</v>
      </c>
      <c r="B114" s="5">
        <v>31.62</v>
      </c>
      <c r="C114" s="6">
        <v>138100</v>
      </c>
      <c r="D114" s="5">
        <v>74.7</v>
      </c>
      <c r="E114" s="1">
        <v>515400</v>
      </c>
      <c r="F114">
        <v>37820</v>
      </c>
      <c r="G114">
        <f t="shared" si="23"/>
        <v>155211.21067941078</v>
      </c>
      <c r="H114">
        <f t="shared" si="17"/>
        <v>1.5352323737491569E-2</v>
      </c>
      <c r="I114">
        <f t="shared" si="24"/>
        <v>144435.42489556846</v>
      </c>
      <c r="J114">
        <f t="shared" si="22"/>
        <v>2.1045736887126275E-3</v>
      </c>
      <c r="K114">
        <f t="shared" si="18"/>
        <v>134754.66455182375</v>
      </c>
      <c r="L114">
        <f t="shared" si="19"/>
        <v>5.8680254371941312E-4</v>
      </c>
      <c r="P114" s="5">
        <f t="shared" si="21"/>
        <v>0.63240000000000007</v>
      </c>
    </row>
    <row r="115" spans="1:16" x14ac:dyDescent="0.2">
      <c r="A115" s="5">
        <v>50</v>
      </c>
      <c r="B115" s="5">
        <v>39.81</v>
      </c>
      <c r="C115" s="6">
        <v>167200</v>
      </c>
      <c r="D115" s="5">
        <v>73.98</v>
      </c>
      <c r="E115" s="1">
        <v>612100</v>
      </c>
      <c r="F115">
        <v>46590</v>
      </c>
      <c r="G115">
        <f t="shared" si="23"/>
        <v>187457.7251180523</v>
      </c>
      <c r="H115">
        <f t="shared" si="17"/>
        <v>1.4679416785851083E-2</v>
      </c>
      <c r="I115">
        <f t="shared" si="24"/>
        <v>174989.3568840698</v>
      </c>
      <c r="J115">
        <f t="shared" si="22"/>
        <v>2.1703544113646938E-3</v>
      </c>
      <c r="K115">
        <f t="shared" si="18"/>
        <v>162751.14893670526</v>
      </c>
      <c r="L115">
        <f t="shared" si="19"/>
        <v>7.079835835152431E-4</v>
      </c>
      <c r="P115" s="5">
        <f t="shared" si="21"/>
        <v>0.79620000000000002</v>
      </c>
    </row>
    <row r="116" spans="1:16" x14ac:dyDescent="0.2">
      <c r="A116" s="5">
        <v>50</v>
      </c>
      <c r="B116" s="5">
        <v>50</v>
      </c>
      <c r="C116" s="6">
        <v>201300</v>
      </c>
      <c r="D116" s="5">
        <v>73.28</v>
      </c>
      <c r="E116" s="1">
        <v>719900</v>
      </c>
      <c r="F116">
        <v>57280</v>
      </c>
      <c r="G116">
        <f t="shared" si="23"/>
        <v>225010.38230526826</v>
      </c>
      <c r="H116">
        <f t="shared" si="17"/>
        <v>1.3873612602583405E-2</v>
      </c>
      <c r="I116">
        <f t="shared" si="24"/>
        <v>210753.53333122778</v>
      </c>
      <c r="J116">
        <f t="shared" si="22"/>
        <v>2.2054680454994501E-3</v>
      </c>
      <c r="K116">
        <f t="shared" si="18"/>
        <v>195354.43641923886</v>
      </c>
      <c r="L116">
        <f t="shared" si="19"/>
        <v>8.7236554775660207E-4</v>
      </c>
      <c r="P116" s="5">
        <f t="shared" si="21"/>
        <v>1</v>
      </c>
    </row>
    <row r="117" spans="1:16" x14ac:dyDescent="0.2">
      <c r="A117" s="5">
        <v>60</v>
      </c>
      <c r="B117" s="5">
        <v>0.01</v>
      </c>
      <c r="C117" s="5">
        <v>17.52</v>
      </c>
      <c r="D117" s="5">
        <v>90.23</v>
      </c>
      <c r="E117">
        <v>80.48</v>
      </c>
      <c r="F117">
        <v>3.7029999999999998</v>
      </c>
      <c r="G117">
        <f t="shared" si="23"/>
        <v>19.558204616829663</v>
      </c>
      <c r="H117">
        <f t="shared" si="17"/>
        <v>1.3534036965144058E-2</v>
      </c>
      <c r="I117">
        <f t="shared" ref="I117:I140" si="25">10^(10^(($N$2/($N$2+$O$2))*LOG(LOG(E117))+($O$2/($N$2+$O$2))*LOG(LOG(F117))))</f>
        <v>12.394187085479173</v>
      </c>
      <c r="J117">
        <f t="shared" si="22"/>
        <v>8.5596754507140216E-2</v>
      </c>
      <c r="K117">
        <f t="shared" si="18"/>
        <v>16.980469972755802</v>
      </c>
      <c r="L117">
        <f t="shared" si="19"/>
        <v>9.4833774544071008E-4</v>
      </c>
      <c r="P117" s="5">
        <f>B117*$S$5</f>
        <v>4.0000000000000003E-5</v>
      </c>
    </row>
    <row r="118" spans="1:16" x14ac:dyDescent="0.2">
      <c r="A118" s="5">
        <v>60</v>
      </c>
      <c r="B118" s="5">
        <v>1.259E-2</v>
      </c>
      <c r="C118" s="5">
        <v>21.66</v>
      </c>
      <c r="D118" s="5">
        <v>89.75</v>
      </c>
      <c r="E118">
        <v>100.4</v>
      </c>
      <c r="F118">
        <v>4.4290000000000003</v>
      </c>
      <c r="G118">
        <f t="shared" si="23"/>
        <v>23.931475813845278</v>
      </c>
      <c r="H118">
        <f t="shared" si="17"/>
        <v>1.0997635694605518E-2</v>
      </c>
      <c r="I118">
        <f t="shared" si="25"/>
        <v>15.515491755305217</v>
      </c>
      <c r="J118">
        <f t="shared" si="22"/>
        <v>8.0474327854388128E-2</v>
      </c>
      <c r="K118">
        <f t="shared" si="18"/>
        <v>20.777352237692401</v>
      </c>
      <c r="L118">
        <f t="shared" si="19"/>
        <v>1.6605728937406086E-3</v>
      </c>
      <c r="P118" s="5">
        <f t="shared" ref="P118:P154" si="26">B118*$S$5</f>
        <v>5.0360000000000006E-5</v>
      </c>
    </row>
    <row r="119" spans="1:16" x14ac:dyDescent="0.2">
      <c r="A119" s="5">
        <v>60</v>
      </c>
      <c r="B119" s="5">
        <v>1.585E-2</v>
      </c>
      <c r="C119" s="5">
        <v>27.05</v>
      </c>
      <c r="D119" s="5">
        <v>90.06</v>
      </c>
      <c r="E119">
        <v>125.5</v>
      </c>
      <c r="F119">
        <v>5.4880000000000004</v>
      </c>
      <c r="G119">
        <f t="shared" si="23"/>
        <v>29.794274720639372</v>
      </c>
      <c r="H119">
        <f t="shared" si="17"/>
        <v>1.029249420678527E-2</v>
      </c>
      <c r="I119">
        <f t="shared" si="25"/>
        <v>19.93019667284328</v>
      </c>
      <c r="J119">
        <f t="shared" si="22"/>
        <v>6.9278975290356273E-2</v>
      </c>
      <c r="K119">
        <f t="shared" si="18"/>
        <v>25.86744525714359</v>
      </c>
      <c r="L119">
        <f t="shared" si="19"/>
        <v>1.9112080659177627E-3</v>
      </c>
      <c r="P119" s="5">
        <f t="shared" si="26"/>
        <v>6.3399999999999996E-5</v>
      </c>
    </row>
    <row r="120" spans="1:16" x14ac:dyDescent="0.2">
      <c r="A120" s="5">
        <v>60</v>
      </c>
      <c r="B120" s="5">
        <v>1.9949999999999999E-2</v>
      </c>
      <c r="C120" s="5">
        <v>34.11</v>
      </c>
      <c r="D120" s="5">
        <v>89.62</v>
      </c>
      <c r="E120">
        <v>157.4</v>
      </c>
      <c r="F120">
        <v>6.9960000000000004</v>
      </c>
      <c r="G120">
        <f t="shared" si="23"/>
        <v>37.648212058430303</v>
      </c>
      <c r="H120">
        <f t="shared" si="17"/>
        <v>1.0759801953465441E-2</v>
      </c>
      <c r="I120">
        <f t="shared" si="25"/>
        <v>26.074924276696095</v>
      </c>
      <c r="J120">
        <f t="shared" si="22"/>
        <v>5.5490227977678372E-2</v>
      </c>
      <c r="K120">
        <f t="shared" si="18"/>
        <v>32.686248401145171</v>
      </c>
      <c r="L120">
        <f t="shared" si="19"/>
        <v>1.7422280866725953E-3</v>
      </c>
      <c r="P120" s="5">
        <f t="shared" si="26"/>
        <v>7.9800000000000002E-5</v>
      </c>
    </row>
    <row r="121" spans="1:16" x14ac:dyDescent="0.2">
      <c r="A121" s="5">
        <v>60</v>
      </c>
      <c r="B121" s="5">
        <v>2.512E-2</v>
      </c>
      <c r="C121" s="5">
        <v>42.7</v>
      </c>
      <c r="D121" s="5">
        <v>89.83</v>
      </c>
      <c r="E121">
        <v>197.3</v>
      </c>
      <c r="F121">
        <v>8.7759999999999998</v>
      </c>
      <c r="G121">
        <f t="shared" si="23"/>
        <v>47.208020248639734</v>
      </c>
      <c r="H121">
        <f t="shared" si="17"/>
        <v>1.1145921143726902E-2</v>
      </c>
      <c r="I121">
        <f t="shared" si="25"/>
        <v>33.527094435207772</v>
      </c>
      <c r="J121">
        <f t="shared" si="22"/>
        <v>4.6148553713669389E-2</v>
      </c>
      <c r="K121">
        <f t="shared" si="18"/>
        <v>40.986091822328781</v>
      </c>
      <c r="L121">
        <f t="shared" si="19"/>
        <v>1.6110883301549879E-3</v>
      </c>
      <c r="P121" s="5">
        <f t="shared" si="26"/>
        <v>1.0048E-4</v>
      </c>
    </row>
    <row r="122" spans="1:16" x14ac:dyDescent="0.2">
      <c r="A122" s="5">
        <v>60</v>
      </c>
      <c r="B122" s="5">
        <v>3.1620000000000002E-2</v>
      </c>
      <c r="C122" s="5">
        <v>53.77</v>
      </c>
      <c r="D122" s="5">
        <v>89.73</v>
      </c>
      <c r="E122">
        <v>248.2</v>
      </c>
      <c r="F122">
        <v>11.06</v>
      </c>
      <c r="G122">
        <f t="shared" si="23"/>
        <v>59.436142266548735</v>
      </c>
      <c r="H122">
        <f t="shared" si="17"/>
        <v>1.1104394347704383E-2</v>
      </c>
      <c r="I122">
        <f t="shared" si="25"/>
        <v>43.166175718209509</v>
      </c>
      <c r="J122">
        <f t="shared" si="22"/>
        <v>3.889062939608829E-2</v>
      </c>
      <c r="K122">
        <f t="shared" si="18"/>
        <v>51.602570319011768</v>
      </c>
      <c r="L122">
        <f t="shared" si="19"/>
        <v>1.6248375974072201E-3</v>
      </c>
      <c r="P122" s="5">
        <f t="shared" si="26"/>
        <v>1.2648000000000002E-4</v>
      </c>
    </row>
    <row r="123" spans="1:16" x14ac:dyDescent="0.2">
      <c r="A123" s="5">
        <v>60</v>
      </c>
      <c r="B123" s="5">
        <v>3.9809999999999998E-2</v>
      </c>
      <c r="C123" s="5">
        <v>67.83</v>
      </c>
      <c r="D123" s="5">
        <v>89.85</v>
      </c>
      <c r="E123">
        <v>312.10000000000002</v>
      </c>
      <c r="F123">
        <v>13.66</v>
      </c>
      <c r="G123">
        <f t="shared" si="23"/>
        <v>74.124276353607513</v>
      </c>
      <c r="H123">
        <f t="shared" si="17"/>
        <v>8.6108887779939997E-3</v>
      </c>
      <c r="I123">
        <f t="shared" si="25"/>
        <v>54.633142340275526</v>
      </c>
      <c r="J123">
        <f t="shared" si="22"/>
        <v>3.7852749505870135E-2</v>
      </c>
      <c r="K123">
        <f t="shared" si="18"/>
        <v>64.354835913293144</v>
      </c>
      <c r="L123">
        <f t="shared" si="19"/>
        <v>2.6248651499135504E-3</v>
      </c>
      <c r="P123" s="5">
        <f t="shared" si="26"/>
        <v>1.5924E-4</v>
      </c>
    </row>
    <row r="124" spans="1:16" x14ac:dyDescent="0.2">
      <c r="A124" s="5">
        <v>60</v>
      </c>
      <c r="B124" s="5">
        <v>5.0119999999999998E-2</v>
      </c>
      <c r="C124" s="5">
        <v>85.55</v>
      </c>
      <c r="D124" s="5">
        <v>89.62</v>
      </c>
      <c r="E124">
        <v>392.4</v>
      </c>
      <c r="F124">
        <v>17.25</v>
      </c>
      <c r="G124">
        <f t="shared" si="23"/>
        <v>93.383495455122286</v>
      </c>
      <c r="H124">
        <f t="shared" si="17"/>
        <v>8.3843840635707233E-3</v>
      </c>
      <c r="I124">
        <f t="shared" si="25"/>
        <v>70.088876360769788</v>
      </c>
      <c r="J124">
        <f t="shared" si="22"/>
        <v>3.2661947659820466E-2</v>
      </c>
      <c r="K124">
        <f t="shared" si="18"/>
        <v>81.075726100247707</v>
      </c>
      <c r="L124">
        <f t="shared" si="19"/>
        <v>2.7353008815314489E-3</v>
      </c>
      <c r="P124" s="5">
        <f t="shared" si="26"/>
        <v>2.0048E-4</v>
      </c>
    </row>
    <row r="125" spans="1:16" x14ac:dyDescent="0.2">
      <c r="A125" s="5">
        <v>60</v>
      </c>
      <c r="B125" s="5">
        <v>6.3100000000000003E-2</v>
      </c>
      <c r="C125" s="5">
        <v>107.7</v>
      </c>
      <c r="D125" s="5">
        <v>88.87</v>
      </c>
      <c r="E125">
        <v>488.2</v>
      </c>
      <c r="F125">
        <v>21.78</v>
      </c>
      <c r="G125">
        <f t="shared" si="23"/>
        <v>116.97133398799558</v>
      </c>
      <c r="H125">
        <f t="shared" si="17"/>
        <v>7.4105944343974446E-3</v>
      </c>
      <c r="I125">
        <f t="shared" si="25"/>
        <v>89.357300477188176</v>
      </c>
      <c r="J125">
        <f t="shared" si="22"/>
        <v>2.9006484516221356E-2</v>
      </c>
      <c r="K125">
        <f t="shared" si="18"/>
        <v>101.55473180535279</v>
      </c>
      <c r="L125">
        <f t="shared" si="19"/>
        <v>3.2557442036661418E-3</v>
      </c>
      <c r="P125" s="5">
        <f t="shared" si="26"/>
        <v>2.5240000000000001E-4</v>
      </c>
    </row>
    <row r="126" spans="1:16" x14ac:dyDescent="0.2">
      <c r="A126" s="5">
        <v>60</v>
      </c>
      <c r="B126" s="5">
        <v>7.9430000000000001E-2</v>
      </c>
      <c r="C126" s="5">
        <v>134.4</v>
      </c>
      <c r="D126" s="5">
        <v>88.52</v>
      </c>
      <c r="E126">
        <v>608</v>
      </c>
      <c r="F126">
        <v>27.55</v>
      </c>
      <c r="G126">
        <f t="shared" si="23"/>
        <v>146.72031100589928</v>
      </c>
      <c r="H126">
        <f t="shared" si="17"/>
        <v>8.4032020223304346E-3</v>
      </c>
      <c r="I126">
        <f t="shared" si="25"/>
        <v>113.89737567683868</v>
      </c>
      <c r="J126">
        <f t="shared" si="22"/>
        <v>2.3271285305540415E-2</v>
      </c>
      <c r="K126">
        <f t="shared" si="18"/>
        <v>127.38284951192591</v>
      </c>
      <c r="L126">
        <f t="shared" si="19"/>
        <v>2.7259823738373422E-3</v>
      </c>
      <c r="P126" s="5">
        <f t="shared" si="26"/>
        <v>3.1772000000000001E-4</v>
      </c>
    </row>
    <row r="127" spans="1:16" x14ac:dyDescent="0.2">
      <c r="A127" s="5">
        <v>60</v>
      </c>
      <c r="B127" s="5">
        <v>0.1</v>
      </c>
      <c r="C127" s="5">
        <v>168.7</v>
      </c>
      <c r="D127" s="5">
        <v>88.91</v>
      </c>
      <c r="E127">
        <v>771.6</v>
      </c>
      <c r="F127">
        <v>34.28</v>
      </c>
      <c r="G127">
        <f t="shared" si="23"/>
        <v>184.5192042842427</v>
      </c>
      <c r="H127">
        <f t="shared" si="17"/>
        <v>8.793041111361477E-3</v>
      </c>
      <c r="I127">
        <f t="shared" si="25"/>
        <v>144.515598188539</v>
      </c>
      <c r="J127">
        <f t="shared" si="22"/>
        <v>2.0551358464487756E-2</v>
      </c>
      <c r="K127">
        <f t="shared" si="18"/>
        <v>160.19991963113353</v>
      </c>
      <c r="L127">
        <f t="shared" si="19"/>
        <v>2.538726397834588E-3</v>
      </c>
      <c r="P127" s="5">
        <f t="shared" si="26"/>
        <v>4.0000000000000002E-4</v>
      </c>
    </row>
    <row r="128" spans="1:16" x14ac:dyDescent="0.2">
      <c r="A128" s="5">
        <v>60</v>
      </c>
      <c r="B128" s="5">
        <v>0.12590000000000001</v>
      </c>
      <c r="C128" s="5">
        <v>215.4</v>
      </c>
      <c r="D128" s="5">
        <v>88.51</v>
      </c>
      <c r="E128">
        <v>956.8</v>
      </c>
      <c r="F128">
        <v>43.44</v>
      </c>
      <c r="G128">
        <f t="shared" si="23"/>
        <v>231.09931301062295</v>
      </c>
      <c r="H128">
        <f t="shared" si="17"/>
        <v>5.3121447305290847E-3</v>
      </c>
      <c r="I128">
        <f t="shared" si="25"/>
        <v>183.60203177040401</v>
      </c>
      <c r="J128">
        <f t="shared" si="22"/>
        <v>2.1792514531716944E-2</v>
      </c>
      <c r="K128">
        <f t="shared" si="18"/>
        <v>200.64085749080769</v>
      </c>
      <c r="L128">
        <f t="shared" si="19"/>
        <v>4.6949487340744054E-3</v>
      </c>
      <c r="P128" s="5">
        <f t="shared" si="26"/>
        <v>5.036000000000001E-4</v>
      </c>
    </row>
    <row r="129" spans="1:16" x14ac:dyDescent="0.2">
      <c r="A129" s="5">
        <v>60</v>
      </c>
      <c r="B129" s="5">
        <v>0.1585</v>
      </c>
      <c r="C129" s="5">
        <v>267.2</v>
      </c>
      <c r="D129" s="5">
        <v>88.61</v>
      </c>
      <c r="E129">
        <v>1198</v>
      </c>
      <c r="F129">
        <v>54.5</v>
      </c>
      <c r="G129">
        <f t="shared" si="23"/>
        <v>289.62397566895129</v>
      </c>
      <c r="H129">
        <f t="shared" si="17"/>
        <v>7.042912931645876E-3</v>
      </c>
      <c r="I129">
        <f t="shared" si="25"/>
        <v>232.4428476376828</v>
      </c>
      <c r="J129">
        <f t="shared" si="22"/>
        <v>1.6920588655268024E-2</v>
      </c>
      <c r="K129">
        <f t="shared" si="18"/>
        <v>251.45207950247823</v>
      </c>
      <c r="L129">
        <f t="shared" si="19"/>
        <v>3.4735497193711293E-3</v>
      </c>
      <c r="P129" s="5">
        <f t="shared" si="26"/>
        <v>6.3400000000000001E-4</v>
      </c>
    </row>
    <row r="130" spans="1:16" x14ac:dyDescent="0.2">
      <c r="A130" s="5">
        <v>60</v>
      </c>
      <c r="B130" s="5">
        <v>0.19950000000000001</v>
      </c>
      <c r="C130" s="5">
        <v>336.6</v>
      </c>
      <c r="D130" s="5">
        <v>88.37</v>
      </c>
      <c r="E130">
        <v>1465</v>
      </c>
      <c r="F130">
        <v>68.989999999999995</v>
      </c>
      <c r="G130">
        <f t="shared" si="23"/>
        <v>359.84151713437154</v>
      </c>
      <c r="H130">
        <f t="shared" si="17"/>
        <v>4.7676100305004262E-3</v>
      </c>
      <c r="I130">
        <f t="shared" si="25"/>
        <v>292.73160915390048</v>
      </c>
      <c r="J130">
        <f t="shared" si="22"/>
        <v>1.6985376778393048E-2</v>
      </c>
      <c r="K130">
        <f t="shared" si="18"/>
        <v>312.41508085017443</v>
      </c>
      <c r="L130">
        <f t="shared" si="19"/>
        <v>5.1625117898392589E-3</v>
      </c>
      <c r="P130" s="5">
        <f t="shared" si="26"/>
        <v>7.980000000000001E-4</v>
      </c>
    </row>
    <row r="131" spans="1:16" x14ac:dyDescent="0.2">
      <c r="A131" s="5">
        <v>60</v>
      </c>
      <c r="B131" s="5">
        <v>0.25119999999999998</v>
      </c>
      <c r="C131" s="5">
        <v>419.1</v>
      </c>
      <c r="D131" s="5">
        <v>88.37</v>
      </c>
      <c r="E131">
        <v>1825</v>
      </c>
      <c r="F131">
        <v>85.78</v>
      </c>
      <c r="G131">
        <f t="shared" ref="G131:G154" si="27">10^(($N$2/($N$2+$O$2))*LOG(E131)+($O$2/($N$2+$O$2))*LOG(F131))</f>
        <v>447.87549347029051</v>
      </c>
      <c r="H131">
        <f t="shared" si="17"/>
        <v>4.7142242600776542E-3</v>
      </c>
      <c r="I131">
        <f t="shared" si="25"/>
        <v>367.13374520283242</v>
      </c>
      <c r="J131">
        <f t="shared" si="22"/>
        <v>1.5374730614836529E-2</v>
      </c>
      <c r="K131">
        <f t="shared" si="18"/>
        <v>388.84634440634198</v>
      </c>
      <c r="L131">
        <f t="shared" si="19"/>
        <v>5.2109918692142179E-3</v>
      </c>
      <c r="P131" s="5">
        <f t="shared" si="26"/>
        <v>1.0047999999999999E-3</v>
      </c>
    </row>
    <row r="132" spans="1:16" x14ac:dyDescent="0.2">
      <c r="A132" s="5">
        <v>60</v>
      </c>
      <c r="B132" s="5">
        <v>0.31619999999999998</v>
      </c>
      <c r="C132" s="5">
        <v>528.20000000000005</v>
      </c>
      <c r="D132" s="5">
        <v>87.73</v>
      </c>
      <c r="E132">
        <v>2279</v>
      </c>
      <c r="F132">
        <v>107.9</v>
      </c>
      <c r="G132">
        <f t="shared" si="27"/>
        <v>561.16149888966424</v>
      </c>
      <c r="H132">
        <f t="shared" ref="H132:H154" si="28">(G132-C132)^2/C132^2</f>
        <v>3.8941897684467088E-3</v>
      </c>
      <c r="I132">
        <f t="shared" si="25"/>
        <v>463.89694909282883</v>
      </c>
      <c r="J132">
        <f t="shared" si="22"/>
        <v>1.4820619720860656E-2</v>
      </c>
      <c r="K132">
        <f t="shared" ref="K132:K154" si="29">10^(($N$2/($N$2+$O$2))*LOG(E132)+($O$2/($N$2+$O$2))*LOG(F132)+($N$2/(($N$2+$O$2)^2)*$O$2*(-$M$2)))</f>
        <v>487.20146702847899</v>
      </c>
      <c r="L132">
        <f t="shared" ref="L132:L154" si="30">(K132-C132)^2/C132^2</f>
        <v>6.0247612318292563E-3</v>
      </c>
      <c r="P132" s="5">
        <f t="shared" si="26"/>
        <v>1.2648E-3</v>
      </c>
    </row>
    <row r="133" spans="1:16" x14ac:dyDescent="0.2">
      <c r="A133" s="5">
        <v>60</v>
      </c>
      <c r="B133" s="5">
        <v>0.39810000000000001</v>
      </c>
      <c r="C133" s="5">
        <v>652.29999999999995</v>
      </c>
      <c r="D133" s="5">
        <v>87.85</v>
      </c>
      <c r="E133">
        <v>2801</v>
      </c>
      <c r="F133">
        <v>134.5</v>
      </c>
      <c r="G133">
        <f t="shared" si="27"/>
        <v>694.18317170945659</v>
      </c>
      <c r="H133">
        <f t="shared" si="28"/>
        <v>4.122725007000263E-3</v>
      </c>
      <c r="I133">
        <f t="shared" si="25"/>
        <v>578.63671193936079</v>
      </c>
      <c r="J133">
        <f t="shared" si="22"/>
        <v>1.2752855637731512E-2</v>
      </c>
      <c r="K133">
        <f t="shared" si="29"/>
        <v>602.69113314530591</v>
      </c>
      <c r="L133">
        <f t="shared" si="30"/>
        <v>5.7839410410553821E-3</v>
      </c>
      <c r="P133" s="5">
        <f t="shared" si="26"/>
        <v>1.5924000000000001E-3</v>
      </c>
    </row>
    <row r="134" spans="1:16" x14ac:dyDescent="0.2">
      <c r="A134" s="5">
        <v>60</v>
      </c>
      <c r="B134" s="5">
        <v>0.50119999999999998</v>
      </c>
      <c r="C134" s="5">
        <v>816.2</v>
      </c>
      <c r="D134" s="5">
        <v>87.53</v>
      </c>
      <c r="E134">
        <v>3508</v>
      </c>
      <c r="F134">
        <v>168.1</v>
      </c>
      <c r="G134">
        <f t="shared" si="27"/>
        <v>868.57347554804971</v>
      </c>
      <c r="H134">
        <f t="shared" si="28"/>
        <v>4.1174620888868767E-3</v>
      </c>
      <c r="I134">
        <f t="shared" si="25"/>
        <v>728.43328303009173</v>
      </c>
      <c r="J134">
        <f t="shared" si="22"/>
        <v>1.1562893503581377E-2</v>
      </c>
      <c r="K134">
        <f t="shared" si="29"/>
        <v>754.09712239049884</v>
      </c>
      <c r="L134">
        <f t="shared" si="30"/>
        <v>5.7893561520184853E-3</v>
      </c>
      <c r="P134" s="5">
        <f t="shared" si="26"/>
        <v>2.0048000000000002E-3</v>
      </c>
    </row>
    <row r="135" spans="1:16" x14ac:dyDescent="0.2">
      <c r="A135" s="5">
        <v>60</v>
      </c>
      <c r="B135" s="5">
        <v>0.63100000000000001</v>
      </c>
      <c r="C135" s="5">
        <v>1038</v>
      </c>
      <c r="D135" s="5">
        <v>86.28</v>
      </c>
      <c r="E135">
        <v>4286</v>
      </c>
      <c r="F135">
        <v>216</v>
      </c>
      <c r="G135">
        <f t="shared" si="27"/>
        <v>1086.0712067469879</v>
      </c>
      <c r="H135">
        <f t="shared" si="28"/>
        <v>2.1447434095058777E-3</v>
      </c>
      <c r="I135">
        <f t="shared" si="25"/>
        <v>921.50495374247998</v>
      </c>
      <c r="J135">
        <f t="shared" si="22"/>
        <v>1.2595639126062912E-2</v>
      </c>
      <c r="K135">
        <f t="shared" si="29"/>
        <v>942.9290610127224</v>
      </c>
      <c r="L135">
        <f t="shared" si="30"/>
        <v>8.3888196880048151E-3</v>
      </c>
      <c r="P135" s="5">
        <f t="shared" si="26"/>
        <v>2.5240000000000002E-3</v>
      </c>
    </row>
    <row r="136" spans="1:16" x14ac:dyDescent="0.2">
      <c r="A136" s="5">
        <v>60</v>
      </c>
      <c r="B136" s="5">
        <v>0.79430000000000001</v>
      </c>
      <c r="C136" s="5">
        <v>1288</v>
      </c>
      <c r="D136" s="5">
        <v>86.87</v>
      </c>
      <c r="E136">
        <v>5304</v>
      </c>
      <c r="F136">
        <v>269</v>
      </c>
      <c r="G136">
        <f t="shared" si="27"/>
        <v>1347.9440520958026</v>
      </c>
      <c r="H136">
        <f t="shared" si="28"/>
        <v>2.1660100531809964E-3</v>
      </c>
      <c r="I136">
        <f t="shared" si="25"/>
        <v>1150.4025845823162</v>
      </c>
      <c r="J136">
        <f t="shared" si="22"/>
        <v>1.1412711176282411E-2</v>
      </c>
      <c r="K136">
        <f t="shared" si="29"/>
        <v>1170.2875570629849</v>
      </c>
      <c r="L136">
        <f t="shared" si="30"/>
        <v>8.3524333685766599E-3</v>
      </c>
      <c r="P136" s="5">
        <f t="shared" si="26"/>
        <v>3.1772000000000002E-3</v>
      </c>
    </row>
    <row r="137" spans="1:16" x14ac:dyDescent="0.2">
      <c r="A137" s="5">
        <v>60</v>
      </c>
      <c r="B137" s="5">
        <v>1</v>
      </c>
      <c r="C137" s="5">
        <v>1606</v>
      </c>
      <c r="D137" s="5">
        <v>86.5</v>
      </c>
      <c r="E137">
        <v>6627</v>
      </c>
      <c r="F137">
        <v>337.5</v>
      </c>
      <c r="G137">
        <f t="shared" si="27"/>
        <v>1687.3922258018147</v>
      </c>
      <c r="H137">
        <f t="shared" si="28"/>
        <v>2.568471602045562E-3</v>
      </c>
      <c r="I137">
        <f t="shared" si="25"/>
        <v>1447.9614210711397</v>
      </c>
      <c r="J137">
        <f t="shared" si="22"/>
        <v>9.6835622757489408E-3</v>
      </c>
      <c r="K137">
        <f t="shared" si="29"/>
        <v>1464.9970988560926</v>
      </c>
      <c r="L137">
        <f t="shared" si="30"/>
        <v>7.7084137050655744E-3</v>
      </c>
      <c r="P137" s="5">
        <f t="shared" si="26"/>
        <v>4.0000000000000001E-3</v>
      </c>
    </row>
    <row r="138" spans="1:16" x14ac:dyDescent="0.2">
      <c r="A138" s="5">
        <v>60</v>
      </c>
      <c r="B138" s="5">
        <v>1.2589999999999999</v>
      </c>
      <c r="C138" s="5">
        <v>2000</v>
      </c>
      <c r="D138" s="5">
        <v>86.09</v>
      </c>
      <c r="E138">
        <v>8076</v>
      </c>
      <c r="F138">
        <v>423.2</v>
      </c>
      <c r="G138">
        <f t="shared" si="27"/>
        <v>2083.4796086032452</v>
      </c>
      <c r="H138">
        <f t="shared" si="28"/>
        <v>1.7422112631377525E-3</v>
      </c>
      <c r="I138">
        <f t="shared" si="25"/>
        <v>1800.9380826339759</v>
      </c>
      <c r="J138">
        <f t="shared" si="22"/>
        <v>9.9064117363594512E-3</v>
      </c>
      <c r="K138">
        <f t="shared" si="29"/>
        <v>1808.8809083372387</v>
      </c>
      <c r="L138">
        <f t="shared" si="30"/>
        <v>9.131626799499741E-3</v>
      </c>
      <c r="P138" s="5">
        <f t="shared" si="26"/>
        <v>5.0359999999999997E-3</v>
      </c>
    </row>
    <row r="139" spans="1:16" x14ac:dyDescent="0.2">
      <c r="A139" s="5">
        <v>60</v>
      </c>
      <c r="B139" s="5">
        <v>1.585</v>
      </c>
      <c r="C139" s="5">
        <v>2460</v>
      </c>
      <c r="D139" s="5">
        <v>85.36</v>
      </c>
      <c r="E139">
        <v>9910</v>
      </c>
      <c r="F139">
        <v>525</v>
      </c>
      <c r="G139">
        <f t="shared" si="27"/>
        <v>2569.4651781319376</v>
      </c>
      <c r="H139">
        <f t="shared" si="28"/>
        <v>1.9800755541438341E-3</v>
      </c>
      <c r="I139">
        <f t="shared" si="25"/>
        <v>2232.4074243980849</v>
      </c>
      <c r="J139">
        <f t="shared" si="22"/>
        <v>8.5594521232588792E-3</v>
      </c>
      <c r="K139">
        <f t="shared" si="29"/>
        <v>2230.8144923367427</v>
      </c>
      <c r="L139">
        <f t="shared" si="30"/>
        <v>8.6796875079094768E-3</v>
      </c>
      <c r="P139" s="5">
        <f t="shared" si="26"/>
        <v>6.3400000000000001E-3</v>
      </c>
    </row>
    <row r="140" spans="1:16" x14ac:dyDescent="0.2">
      <c r="A140" s="5">
        <v>60</v>
      </c>
      <c r="B140" s="5">
        <v>1.9950000000000001</v>
      </c>
      <c r="C140" s="5">
        <v>3073</v>
      </c>
      <c r="D140" s="5">
        <v>84.78</v>
      </c>
      <c r="E140">
        <v>12260</v>
      </c>
      <c r="F140">
        <v>659</v>
      </c>
      <c r="G140">
        <f t="shared" si="27"/>
        <v>3200.0621836266646</v>
      </c>
      <c r="H140">
        <f t="shared" si="28"/>
        <v>1.7096511736460979E-3</v>
      </c>
      <c r="I140">
        <f t="shared" si="25"/>
        <v>2795.1802188196052</v>
      </c>
      <c r="J140">
        <f t="shared" si="22"/>
        <v>8.1733709389053832E-3</v>
      </c>
      <c r="K140">
        <f t="shared" si="29"/>
        <v>2778.2999965787294</v>
      </c>
      <c r="L140">
        <f t="shared" si="30"/>
        <v>9.196766523383533E-3</v>
      </c>
      <c r="P140" s="5">
        <f t="shared" si="26"/>
        <v>7.980000000000001E-3</v>
      </c>
    </row>
    <row r="141" spans="1:16" x14ac:dyDescent="0.2">
      <c r="A141" s="5">
        <v>60</v>
      </c>
      <c r="B141" s="5">
        <v>2.512</v>
      </c>
      <c r="C141" s="5">
        <v>3803</v>
      </c>
      <c r="D141" s="5">
        <v>84.43</v>
      </c>
      <c r="E141">
        <v>14930</v>
      </c>
      <c r="F141">
        <v>836.5</v>
      </c>
      <c r="G141">
        <f t="shared" si="27"/>
        <v>3971.9444704126686</v>
      </c>
      <c r="H141">
        <f t="shared" si="28"/>
        <v>1.9734917389157979E-3</v>
      </c>
      <c r="I141">
        <f t="shared" ref="I141:I154" si="31">10^(10^(($N$2/($N$2+$O$2))*LOG(LOG(E141))+($O$2/($N$2+$O$2))*LOG(LOG(F141))))</f>
        <v>3495.2724332753396</v>
      </c>
      <c r="J141">
        <f t="shared" si="22"/>
        <v>6.547570069014969E-3</v>
      </c>
      <c r="K141">
        <f t="shared" si="29"/>
        <v>3448.4496473290528</v>
      </c>
      <c r="L141">
        <f t="shared" si="30"/>
        <v>8.6916692724831688E-3</v>
      </c>
      <c r="P141" s="5">
        <f t="shared" si="26"/>
        <v>1.0048E-2</v>
      </c>
    </row>
    <row r="142" spans="1:16" x14ac:dyDescent="0.2">
      <c r="A142" s="5">
        <v>60</v>
      </c>
      <c r="B142" s="5">
        <v>3.1619999999999999</v>
      </c>
      <c r="C142" s="5">
        <v>4774</v>
      </c>
      <c r="D142" s="5">
        <v>83.53</v>
      </c>
      <c r="E142">
        <v>18040</v>
      </c>
      <c r="F142">
        <v>1056</v>
      </c>
      <c r="G142">
        <f t="shared" si="27"/>
        <v>4896.8791451026236</v>
      </c>
      <c r="H142">
        <f t="shared" si="28"/>
        <v>6.6250861965234248E-4</v>
      </c>
      <c r="I142">
        <f t="shared" si="31"/>
        <v>4339.8172147712958</v>
      </c>
      <c r="J142">
        <f t="shared" si="22"/>
        <v>8.2714256662982967E-3</v>
      </c>
      <c r="K142">
        <f t="shared" si="29"/>
        <v>4251.4796686439358</v>
      </c>
      <c r="L142">
        <f t="shared" si="30"/>
        <v>1.1979579054558508E-2</v>
      </c>
      <c r="M142" s="1"/>
      <c r="P142" s="5">
        <f t="shared" si="26"/>
        <v>1.2648E-2</v>
      </c>
    </row>
    <row r="143" spans="1:16" x14ac:dyDescent="0.2">
      <c r="A143" s="5">
        <v>60</v>
      </c>
      <c r="B143" s="5">
        <v>3.9809999999999999</v>
      </c>
      <c r="C143" s="5">
        <v>5843</v>
      </c>
      <c r="D143" s="5">
        <v>83.16</v>
      </c>
      <c r="E143">
        <v>22180</v>
      </c>
      <c r="F143">
        <v>1306</v>
      </c>
      <c r="G143">
        <f t="shared" si="27"/>
        <v>6036.9554193405756</v>
      </c>
      <c r="H143">
        <f t="shared" si="28"/>
        <v>1.1018743285043746E-3</v>
      </c>
      <c r="I143">
        <f t="shared" si="31"/>
        <v>5368.919709716427</v>
      </c>
      <c r="J143">
        <f t="shared" si="22"/>
        <v>6.5831238777961393E-3</v>
      </c>
      <c r="K143">
        <f t="shared" si="29"/>
        <v>5241.2960306575842</v>
      </c>
      <c r="L143">
        <f t="shared" si="30"/>
        <v>1.0604592394316197E-2</v>
      </c>
      <c r="M143" s="1"/>
      <c r="P143" s="5">
        <f t="shared" si="26"/>
        <v>1.5924000000000001E-2</v>
      </c>
    </row>
    <row r="144" spans="1:16" x14ac:dyDescent="0.2">
      <c r="A144" s="5">
        <v>60</v>
      </c>
      <c r="B144" s="5">
        <v>5.0119999999999996</v>
      </c>
      <c r="C144" s="5">
        <v>7351</v>
      </c>
      <c r="D144" s="5">
        <v>82.89</v>
      </c>
      <c r="E144">
        <v>26980</v>
      </c>
      <c r="F144">
        <v>1640</v>
      </c>
      <c r="G144">
        <f t="shared" si="27"/>
        <v>7451.5775390525014</v>
      </c>
      <c r="H144">
        <f t="shared" si="28"/>
        <v>1.8720143113736478E-4</v>
      </c>
      <c r="I144">
        <f t="shared" si="31"/>
        <v>6663.223016889574</v>
      </c>
      <c r="J144">
        <f t="shared" si="22"/>
        <v>8.7539171115927957E-3</v>
      </c>
      <c r="K144">
        <f t="shared" si="29"/>
        <v>6469.4736112262381</v>
      </c>
      <c r="L144">
        <f t="shared" si="30"/>
        <v>1.4380625934058087E-2</v>
      </c>
      <c r="M144" s="1"/>
      <c r="P144" s="5">
        <f t="shared" si="26"/>
        <v>2.0048E-2</v>
      </c>
    </row>
    <row r="145" spans="1:16" x14ac:dyDescent="0.2">
      <c r="A145" s="5">
        <v>60</v>
      </c>
      <c r="B145" s="5">
        <v>6.31</v>
      </c>
      <c r="C145" s="5">
        <v>9048</v>
      </c>
      <c r="D145" s="5">
        <v>83.2</v>
      </c>
      <c r="E145">
        <v>33090</v>
      </c>
      <c r="F145">
        <v>2056</v>
      </c>
      <c r="G145">
        <f t="shared" si="27"/>
        <v>9231.6459686750823</v>
      </c>
      <c r="H145">
        <f t="shared" si="28"/>
        <v>4.1196243341594233E-4</v>
      </c>
      <c r="I145">
        <f t="shared" si="31"/>
        <v>8291.6003916163718</v>
      </c>
      <c r="J145">
        <f t="shared" si="22"/>
        <v>6.9887162313191286E-3</v>
      </c>
      <c r="K145">
        <f t="shared" si="29"/>
        <v>8014.9323642575509</v>
      </c>
      <c r="L145">
        <f t="shared" si="30"/>
        <v>1.303623942786636E-2</v>
      </c>
      <c r="P145" s="5">
        <f t="shared" si="26"/>
        <v>2.5239999999999999E-2</v>
      </c>
    </row>
    <row r="146" spans="1:16" x14ac:dyDescent="0.2">
      <c r="A146" s="5">
        <v>60</v>
      </c>
      <c r="B146" s="5">
        <v>7.9429999999999996</v>
      </c>
      <c r="C146" s="5">
        <v>11100</v>
      </c>
      <c r="D146" s="5">
        <v>81.95</v>
      </c>
      <c r="E146">
        <v>39870</v>
      </c>
      <c r="F146">
        <v>2573</v>
      </c>
      <c r="G146">
        <f t="shared" si="27"/>
        <v>11318.649819081562</v>
      </c>
      <c r="H146">
        <f t="shared" si="28"/>
        <v>3.8801837013553882E-4</v>
      </c>
      <c r="I146">
        <f t="shared" si="31"/>
        <v>10220.071023638548</v>
      </c>
      <c r="J146">
        <f t="shared" si="22"/>
        <v>6.2841896229243856E-3</v>
      </c>
      <c r="K146">
        <f t="shared" si="29"/>
        <v>9826.8730259458243</v>
      </c>
      <c r="L146">
        <f t="shared" si="30"/>
        <v>1.3155200812144646E-2</v>
      </c>
      <c r="P146" s="5">
        <f t="shared" si="26"/>
        <v>3.1772000000000002E-2</v>
      </c>
    </row>
    <row r="147" spans="1:16" x14ac:dyDescent="0.2">
      <c r="A147" s="5">
        <v>60</v>
      </c>
      <c r="B147" s="5">
        <v>10</v>
      </c>
      <c r="C147" s="5">
        <v>13700</v>
      </c>
      <c r="D147" s="5">
        <v>81.86</v>
      </c>
      <c r="E147">
        <v>48260</v>
      </c>
      <c r="F147">
        <v>3192</v>
      </c>
      <c r="G147">
        <f t="shared" si="27"/>
        <v>13856.184525544038</v>
      </c>
      <c r="H147">
        <f t="shared" si="28"/>
        <v>1.2996753167146045E-4</v>
      </c>
      <c r="I147">
        <f t="shared" si="31"/>
        <v>12561.860819606814</v>
      </c>
      <c r="J147">
        <f t="shared" si="22"/>
        <v>6.9015972824661527E-3</v>
      </c>
      <c r="K147">
        <f t="shared" si="29"/>
        <v>12029.965422823325</v>
      </c>
      <c r="L147">
        <f t="shared" si="30"/>
        <v>1.4859691453810412E-2</v>
      </c>
      <c r="P147" s="5">
        <f t="shared" si="26"/>
        <v>0.04</v>
      </c>
    </row>
    <row r="148" spans="1:16" x14ac:dyDescent="0.2">
      <c r="A148" s="5">
        <v>60</v>
      </c>
      <c r="B148" s="5">
        <v>12.59</v>
      </c>
      <c r="C148" s="5">
        <v>16860</v>
      </c>
      <c r="D148" s="5">
        <v>81.47</v>
      </c>
      <c r="E148">
        <v>58510</v>
      </c>
      <c r="F148">
        <v>3987</v>
      </c>
      <c r="G148">
        <f t="shared" si="27"/>
        <v>17030.684645458499</v>
      </c>
      <c r="H148">
        <f t="shared" si="28"/>
        <v>1.0248817698784351E-4</v>
      </c>
      <c r="I148">
        <f t="shared" si="31"/>
        <v>15505.577143007658</v>
      </c>
      <c r="J148">
        <f t="shared" si="22"/>
        <v>6.4534716700624965E-3</v>
      </c>
      <c r="K148">
        <f t="shared" si="29"/>
        <v>14786.072387689255</v>
      </c>
      <c r="L148">
        <f t="shared" si="30"/>
        <v>1.5131153850582167E-2</v>
      </c>
      <c r="P148" s="5">
        <f t="shared" si="26"/>
        <v>5.0360000000000002E-2</v>
      </c>
    </row>
    <row r="149" spans="1:16" x14ac:dyDescent="0.2">
      <c r="A149" s="5">
        <v>60</v>
      </c>
      <c r="B149" s="5">
        <v>15.85</v>
      </c>
      <c r="C149" s="5">
        <v>20740</v>
      </c>
      <c r="D149" s="5">
        <v>81.09</v>
      </c>
      <c r="E149">
        <v>70760</v>
      </c>
      <c r="F149">
        <v>4978</v>
      </c>
      <c r="G149">
        <f t="shared" si="27"/>
        <v>20900.360370501199</v>
      </c>
      <c r="H149">
        <f t="shared" si="28"/>
        <v>5.9782847625517109E-5</v>
      </c>
      <c r="I149">
        <f t="shared" si="31"/>
        <v>19108.278570333532</v>
      </c>
      <c r="J149">
        <f t="shared" si="22"/>
        <v>6.1897702649806301E-3</v>
      </c>
      <c r="K149">
        <f t="shared" si="29"/>
        <v>18145.732118258205</v>
      </c>
      <c r="L149">
        <f t="shared" si="30"/>
        <v>1.5646317315816845E-2</v>
      </c>
      <c r="P149" s="5">
        <f t="shared" si="26"/>
        <v>6.3399999999999998E-2</v>
      </c>
    </row>
    <row r="150" spans="1:16" x14ac:dyDescent="0.2">
      <c r="A150" s="5">
        <v>60</v>
      </c>
      <c r="B150" s="5">
        <v>19.95</v>
      </c>
      <c r="C150" s="5">
        <v>25470</v>
      </c>
      <c r="D150" s="5">
        <v>80.760000000000005</v>
      </c>
      <c r="E150">
        <v>85590</v>
      </c>
      <c r="F150">
        <v>6209</v>
      </c>
      <c r="G150">
        <f t="shared" si="27"/>
        <v>25639.779761963651</v>
      </c>
      <c r="H150">
        <f t="shared" si="28"/>
        <v>4.4433850631965276E-5</v>
      </c>
      <c r="I150">
        <f t="shared" si="31"/>
        <v>23532.664824062747</v>
      </c>
      <c r="J150">
        <f t="shared" si="22"/>
        <v>5.7856430768976697E-3</v>
      </c>
      <c r="K150">
        <f t="shared" si="29"/>
        <v>22260.504933129665</v>
      </c>
      <c r="L150">
        <f t="shared" si="30"/>
        <v>1.5878721626303417E-2</v>
      </c>
      <c r="P150" s="5">
        <f t="shared" si="26"/>
        <v>7.9799999999999996E-2</v>
      </c>
    </row>
    <row r="151" spans="1:16" x14ac:dyDescent="0.2">
      <c r="A151" s="5">
        <v>60</v>
      </c>
      <c r="B151" s="5">
        <v>25.12</v>
      </c>
      <c r="C151" s="5">
        <v>31240</v>
      </c>
      <c r="D151" s="5">
        <v>80.45</v>
      </c>
      <c r="E151" s="1">
        <v>103300</v>
      </c>
      <c r="F151">
        <v>7741</v>
      </c>
      <c r="G151">
        <f t="shared" si="27"/>
        <v>31410.083916532687</v>
      </c>
      <c r="H151">
        <f t="shared" si="28"/>
        <v>2.9641791302126325E-5</v>
      </c>
      <c r="I151">
        <f t="shared" si="31"/>
        <v>28938.746643074177</v>
      </c>
      <c r="J151">
        <f t="shared" si="22"/>
        <v>5.4263377215534783E-3</v>
      </c>
      <c r="K151">
        <f t="shared" si="29"/>
        <v>27270.293835021745</v>
      </c>
      <c r="L151">
        <f t="shared" si="30"/>
        <v>1.6147105138962132E-2</v>
      </c>
      <c r="P151" s="5">
        <f t="shared" si="26"/>
        <v>0.10048</v>
      </c>
    </row>
    <row r="152" spans="1:16" x14ac:dyDescent="0.2">
      <c r="A152" s="5">
        <v>60</v>
      </c>
      <c r="B152" s="5">
        <v>31.62</v>
      </c>
      <c r="C152" s="5">
        <v>38260</v>
      </c>
      <c r="D152" s="5">
        <v>80.2</v>
      </c>
      <c r="E152" s="1">
        <v>124400</v>
      </c>
      <c r="F152">
        <v>9661</v>
      </c>
      <c r="G152">
        <f t="shared" si="27"/>
        <v>38451.47943792717</v>
      </c>
      <c r="H152">
        <f t="shared" si="28"/>
        <v>2.5046921610785907E-5</v>
      </c>
      <c r="I152">
        <f t="shared" si="31"/>
        <v>35561.904641337387</v>
      </c>
      <c r="J152">
        <f t="shared" si="22"/>
        <v>4.9730709848869728E-3</v>
      </c>
      <c r="K152">
        <f t="shared" si="29"/>
        <v>33383.646648318863</v>
      </c>
      <c r="L152">
        <f t="shared" si="30"/>
        <v>1.6244277680275913E-2</v>
      </c>
      <c r="P152" s="5">
        <f t="shared" si="26"/>
        <v>0.12648000000000001</v>
      </c>
    </row>
    <row r="153" spans="1:16" x14ac:dyDescent="0.2">
      <c r="A153" s="5">
        <v>60</v>
      </c>
      <c r="B153" s="5">
        <v>39.81</v>
      </c>
      <c r="C153" s="5">
        <v>46820</v>
      </c>
      <c r="D153" s="5">
        <v>80.03</v>
      </c>
      <c r="E153" s="1">
        <v>149800</v>
      </c>
      <c r="F153">
        <v>12050</v>
      </c>
      <c r="G153">
        <f t="shared" si="27"/>
        <v>47056.763729599006</v>
      </c>
      <c r="H153">
        <f t="shared" si="28"/>
        <v>2.5572166670664935E-5</v>
      </c>
      <c r="I153">
        <f t="shared" si="31"/>
        <v>43677.988155401967</v>
      </c>
      <c r="J153">
        <f>(I153-C153)^2/C153^2</f>
        <v>4.5035274795189959E-3</v>
      </c>
      <c r="K153">
        <f t="shared" si="29"/>
        <v>40854.770628483406</v>
      </c>
      <c r="L153">
        <f t="shared" si="30"/>
        <v>1.6232726686279529E-2</v>
      </c>
      <c r="P153" s="5">
        <f t="shared" si="26"/>
        <v>0.15924000000000002</v>
      </c>
    </row>
    <row r="154" spans="1:16" x14ac:dyDescent="0.2">
      <c r="A154" s="5">
        <v>60</v>
      </c>
      <c r="B154" s="5">
        <v>50</v>
      </c>
      <c r="C154" s="5">
        <v>57170</v>
      </c>
      <c r="D154" s="5">
        <v>79.95</v>
      </c>
      <c r="E154" s="1">
        <v>180000</v>
      </c>
      <c r="F154">
        <v>15040</v>
      </c>
      <c r="G154">
        <f t="shared" si="27"/>
        <v>57539.207169744535</v>
      </c>
      <c r="H154">
        <f t="shared" si="28"/>
        <v>4.1706511749729402E-5</v>
      </c>
      <c r="I154">
        <f t="shared" si="31"/>
        <v>53600.522506123947</v>
      </c>
      <c r="J154">
        <f>(I154-C154)^2/C154^2</f>
        <v>3.8982789391155026E-3</v>
      </c>
      <c r="K154">
        <f t="shared" si="29"/>
        <v>49955.647706092946</v>
      </c>
      <c r="L154">
        <f t="shared" si="30"/>
        <v>1.5924225093317413E-2</v>
      </c>
      <c r="P154" s="5">
        <f t="shared" si="26"/>
        <v>0.2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opLeftCell="E103" workbookViewId="0">
      <selection activeCell="F3" sqref="F3:F154"/>
    </sheetView>
  </sheetViews>
  <sheetFormatPr defaultColWidth="9.140625" defaultRowHeight="12.75" x14ac:dyDescent="0.2"/>
  <cols>
    <col min="1" max="10" width="9.140625" style="40"/>
    <col min="11" max="11" width="10" style="40" bestFit="1" customWidth="1"/>
    <col min="12" max="12" width="9.140625" style="40"/>
    <col min="13" max="14" width="12.42578125" style="40" bestFit="1" customWidth="1"/>
    <col min="15" max="15" width="8.7109375" style="40" customWidth="1"/>
    <col min="16" max="16" width="9.140625" style="40"/>
    <col min="17" max="20" width="9.140625" style="39"/>
    <col min="21" max="16384" width="9.140625" style="40"/>
  </cols>
  <sheetData>
    <row r="1" spans="1:21" x14ac:dyDescent="0.2">
      <c r="A1" s="40" t="s">
        <v>2</v>
      </c>
      <c r="B1" s="40" t="s">
        <v>3</v>
      </c>
      <c r="C1" s="40" t="s">
        <v>0</v>
      </c>
      <c r="D1" s="40" t="s">
        <v>1</v>
      </c>
      <c r="E1" s="40" t="s">
        <v>9</v>
      </c>
      <c r="F1" s="40" t="s">
        <v>8</v>
      </c>
      <c r="G1" s="40" t="s">
        <v>18</v>
      </c>
      <c r="H1" s="40" t="s">
        <v>21</v>
      </c>
      <c r="I1" s="40" t="s">
        <v>19</v>
      </c>
      <c r="J1" s="40" t="s">
        <v>22</v>
      </c>
      <c r="K1" s="40" t="s">
        <v>14</v>
      </c>
      <c r="L1" s="40" t="s">
        <v>23</v>
      </c>
      <c r="M1" s="43" t="s">
        <v>14</v>
      </c>
      <c r="N1" s="37" t="s">
        <v>15</v>
      </c>
      <c r="O1" s="37" t="s">
        <v>27</v>
      </c>
      <c r="P1" s="37" t="s">
        <v>49</v>
      </c>
      <c r="Q1" s="38" t="s">
        <v>48</v>
      </c>
    </row>
    <row r="2" spans="1:21" x14ac:dyDescent="0.2">
      <c r="A2" s="40" t="s">
        <v>6</v>
      </c>
      <c r="B2" s="40" t="s">
        <v>7</v>
      </c>
      <c r="D2" s="40" t="s">
        <v>5</v>
      </c>
      <c r="M2" s="43">
        <v>0.28899717423718052</v>
      </c>
      <c r="N2" s="40">
        <v>100</v>
      </c>
      <c r="O2" s="40">
        <v>50</v>
      </c>
      <c r="Q2" s="39">
        <v>30</v>
      </c>
      <c r="R2" s="39">
        <f>Q2+273</f>
        <v>303</v>
      </c>
      <c r="S2" s="39">
        <v>1</v>
      </c>
      <c r="T2" s="39">
        <f>EXP($R$6/2.303/8.314*(1/R2-1/$R$2))</f>
        <v>1</v>
      </c>
      <c r="U2" s="40">
        <f t="shared" ref="U2:U4" si="0">(S2-T2)^2</f>
        <v>0</v>
      </c>
    </row>
    <row r="3" spans="1:21" x14ac:dyDescent="0.2">
      <c r="A3" s="40">
        <v>30</v>
      </c>
      <c r="B3" s="40">
        <v>0.01</v>
      </c>
      <c r="C3" s="40">
        <v>4078</v>
      </c>
      <c r="D3" s="40">
        <v>80.03</v>
      </c>
      <c r="E3" s="40">
        <v>26120</v>
      </c>
      <c r="F3" s="40">
        <v>173.9</v>
      </c>
      <c r="G3" s="40">
        <f t="shared" ref="G3:G66" si="1">10^(($N$2/($N$2+$O$2))*LOG(E3)+($O$2/($N$2+$O$2))*LOG(F3))</f>
        <v>4913.7754826634482</v>
      </c>
      <c r="H3" s="40">
        <f>(G3-C3)^2/C3^2</f>
        <v>4.2003435305637653E-2</v>
      </c>
      <c r="I3" s="40">
        <f t="shared" ref="I3:I66" si="2">10^(10^(($N$2/($N$2+$O$2))*LOG(LOG(E3))+($O$2/($N$2+$O$2))*LOG(LOG(F3))))</f>
        <v>3330.481850255323</v>
      </c>
      <c r="J3" s="40">
        <f t="shared" ref="J3:J23" si="3">(I3-C3)^2/C3^2</f>
        <v>3.3600755365860165E-2</v>
      </c>
      <c r="K3" s="40">
        <f>10^(($N$2/($N$2+$O$2))*LOG(E3)+($O$2/($N$2+$O$2))*LOG(F3)+($N$2/(($N$2+$O$2)^2)*$O$2*(-$M$2)))</f>
        <v>4238.3197194037839</v>
      </c>
      <c r="L3" s="40">
        <f>(K3-C3)^2/C3^2</f>
        <v>1.5455371379788582E-3</v>
      </c>
      <c r="M3" s="40" t="s">
        <v>20</v>
      </c>
      <c r="P3" s="40">
        <f>B3*$S$2</f>
        <v>0.01</v>
      </c>
      <c r="Q3" s="39">
        <v>40</v>
      </c>
      <c r="R3" s="39">
        <f t="shared" ref="R3:R5" si="4">Q3+273</f>
        <v>313</v>
      </c>
      <c r="S3" s="39">
        <v>0.13</v>
      </c>
      <c r="T3" s="39">
        <f t="shared" ref="T3:T5" si="5">EXP($R$6/2.303/8.314*(1/R3-1/$R$2))</f>
        <v>0.13083202616495446</v>
      </c>
      <c r="U3" s="40">
        <f t="shared" si="0"/>
        <v>6.9226753916881378E-7</v>
      </c>
    </row>
    <row r="4" spans="1:21" x14ac:dyDescent="0.2">
      <c r="A4" s="40">
        <v>30</v>
      </c>
      <c r="B4" s="40">
        <v>1.259E-2</v>
      </c>
      <c r="C4" s="40">
        <v>5089</v>
      </c>
      <c r="D4" s="40">
        <v>79.47</v>
      </c>
      <c r="E4" s="40">
        <v>32040</v>
      </c>
      <c r="F4" s="40">
        <v>207.7</v>
      </c>
      <c r="G4" s="40">
        <f t="shared" si="1"/>
        <v>5974.1185590267905</v>
      </c>
      <c r="H4" s="40">
        <f t="shared" ref="H4:H67" si="6">(G4-C4)^2/C4^2</f>
        <v>3.0250878575684204E-2</v>
      </c>
      <c r="I4" s="40">
        <f t="shared" si="2"/>
        <v>4074.0454391105677</v>
      </c>
      <c r="J4" s="40">
        <f t="shared" si="3"/>
        <v>3.9776658546076357E-2</v>
      </c>
      <c r="K4" s="40">
        <f t="shared" ref="K4:K67" si="7">10^(($N$2/($N$2+$O$2))*LOG(E4)+($O$2/($N$2+$O$2))*LOG(F4)+($N$2/(($N$2+$O$2)^2)*$O$2*(-$M$2)))</f>
        <v>5152.9062701608955</v>
      </c>
      <c r="L4" s="40">
        <f t="shared" ref="L4:L67" si="8">(K4-C4)^2/C4^2</f>
        <v>1.5769649486062451E-4</v>
      </c>
      <c r="M4" s="40" t="s">
        <v>12</v>
      </c>
      <c r="N4" s="40" t="s">
        <v>13</v>
      </c>
      <c r="O4" s="40" t="s">
        <v>14</v>
      </c>
      <c r="P4" s="40">
        <f t="shared" ref="P4:P40" si="9">B4*$S$2</f>
        <v>1.259E-2</v>
      </c>
      <c r="Q4" s="39">
        <v>50</v>
      </c>
      <c r="R4" s="39">
        <f t="shared" si="4"/>
        <v>323</v>
      </c>
      <c r="S4" s="39">
        <v>2.1999999999999999E-2</v>
      </c>
      <c r="T4" s="39">
        <f t="shared" si="5"/>
        <v>1.9414256443653258E-2</v>
      </c>
      <c r="U4" s="40">
        <f t="shared" si="0"/>
        <v>6.6860697391886917E-6</v>
      </c>
    </row>
    <row r="5" spans="1:21" x14ac:dyDescent="0.2">
      <c r="A5" s="40">
        <v>30</v>
      </c>
      <c r="B5" s="40">
        <v>1.585E-2</v>
      </c>
      <c r="C5" s="40">
        <v>6267</v>
      </c>
      <c r="D5" s="40">
        <v>78.89</v>
      </c>
      <c r="E5" s="40">
        <v>38890</v>
      </c>
      <c r="F5" s="40">
        <v>247.5</v>
      </c>
      <c r="G5" s="40">
        <f t="shared" si="1"/>
        <v>7206.930984981379</v>
      </c>
      <c r="H5" s="40">
        <f t="shared" si="6"/>
        <v>2.2494303136205193E-2</v>
      </c>
      <c r="I5" s="40">
        <f t="shared" si="2"/>
        <v>4947.9858859657897</v>
      </c>
      <c r="J5" s="40">
        <f t="shared" si="3"/>
        <v>4.4297528479585534E-2</v>
      </c>
      <c r="K5" s="40">
        <f t="shared" si="7"/>
        <v>6216.2542464133994</v>
      </c>
      <c r="L5" s="40">
        <f t="shared" si="8"/>
        <v>6.5566201360656721E-5</v>
      </c>
      <c r="M5" s="43">
        <f>SUM(H3:H154)</f>
        <v>7.6049383069784104</v>
      </c>
      <c r="N5" s="43">
        <f>SUM(J24:J154)</f>
        <v>2.624520193108085</v>
      </c>
      <c r="O5" s="43">
        <f>SUM(L3:L154)</f>
        <v>3.8419608698317642</v>
      </c>
      <c r="P5" s="40">
        <f t="shared" si="9"/>
        <v>1.585E-2</v>
      </c>
      <c r="Q5" s="39">
        <v>60</v>
      </c>
      <c r="R5" s="39">
        <f t="shared" si="4"/>
        <v>333</v>
      </c>
      <c r="S5" s="39">
        <v>4.4999999999999997E-3</v>
      </c>
      <c r="T5" s="39">
        <f t="shared" si="5"/>
        <v>3.2306716473899299E-3</v>
      </c>
      <c r="U5" s="40">
        <f>(S5-T5)^2</f>
        <v>1.6111944667397935E-6</v>
      </c>
    </row>
    <row r="6" spans="1:21" x14ac:dyDescent="0.2">
      <c r="A6" s="40">
        <v>30</v>
      </c>
      <c r="B6" s="40">
        <v>1.9949999999999999E-2</v>
      </c>
      <c r="C6" s="40">
        <v>7686</v>
      </c>
      <c r="D6" s="40">
        <v>78.180000000000007</v>
      </c>
      <c r="E6" s="40">
        <v>47000</v>
      </c>
      <c r="F6" s="40">
        <v>299</v>
      </c>
      <c r="G6" s="40">
        <f t="shared" si="1"/>
        <v>8708.7462138487954</v>
      </c>
      <c r="H6" s="40">
        <f t="shared" si="6"/>
        <v>1.7706592829548014E-2</v>
      </c>
      <c r="I6" s="40">
        <f t="shared" si="2"/>
        <v>6035.3227279272596</v>
      </c>
      <c r="J6" s="40">
        <f t="shared" si="3"/>
        <v>4.612364097314358E-2</v>
      </c>
      <c r="K6" s="40">
        <f t="shared" si="7"/>
        <v>7511.627452182971</v>
      </c>
      <c r="L6" s="40">
        <f t="shared" si="8"/>
        <v>5.1470153824161708E-4</v>
      </c>
      <c r="P6" s="40">
        <f t="shared" si="9"/>
        <v>1.9949999999999999E-2</v>
      </c>
      <c r="Q6" s="38" t="s">
        <v>50</v>
      </c>
      <c r="R6" s="41">
        <v>369324.33692238451</v>
      </c>
      <c r="S6" s="38" t="s">
        <v>51</v>
      </c>
      <c r="T6" s="42">
        <f>SUM(U3:U5)</f>
        <v>8.9895317450972999E-6</v>
      </c>
    </row>
    <row r="7" spans="1:21" x14ac:dyDescent="0.2">
      <c r="A7" s="40">
        <v>30</v>
      </c>
      <c r="B7" s="40">
        <v>2.512E-2</v>
      </c>
      <c r="C7" s="40">
        <v>9415</v>
      </c>
      <c r="D7" s="40">
        <v>77.569999999999993</v>
      </c>
      <c r="E7" s="40">
        <v>56690</v>
      </c>
      <c r="F7" s="40">
        <v>359.5</v>
      </c>
      <c r="G7" s="40">
        <f t="shared" si="1"/>
        <v>10493.103007922426</v>
      </c>
      <c r="H7" s="40">
        <f t="shared" si="6"/>
        <v>1.3112329882190816E-2</v>
      </c>
      <c r="I7" s="40">
        <f t="shared" si="2"/>
        <v>7332.7202274511701</v>
      </c>
      <c r="J7" s="40">
        <f t="shared" si="3"/>
        <v>4.8914488001243268E-2</v>
      </c>
      <c r="K7" s="40">
        <f t="shared" si="7"/>
        <v>9050.7035889451545</v>
      </c>
      <c r="L7" s="40">
        <f t="shared" si="8"/>
        <v>1.4971631759857222E-3</v>
      </c>
      <c r="M7" s="44"/>
      <c r="P7" s="40">
        <f t="shared" si="9"/>
        <v>2.512E-2</v>
      </c>
    </row>
    <row r="8" spans="1:21" x14ac:dyDescent="0.2">
      <c r="A8" s="40">
        <v>30</v>
      </c>
      <c r="B8" s="40">
        <v>3.1620000000000002E-2</v>
      </c>
      <c r="C8" s="40">
        <v>11450</v>
      </c>
      <c r="D8" s="40">
        <v>77</v>
      </c>
      <c r="E8" s="40">
        <v>67790</v>
      </c>
      <c r="F8" s="40">
        <v>436.9</v>
      </c>
      <c r="G8" s="40">
        <f t="shared" si="1"/>
        <v>12615.499116385659</v>
      </c>
      <c r="H8" s="40">
        <f t="shared" si="6"/>
        <v>1.0361268399120939E-2</v>
      </c>
      <c r="I8" s="40">
        <f t="shared" si="2"/>
        <v>8911.2239920198263</v>
      </c>
      <c r="J8" s="40">
        <f t="shared" si="3"/>
        <v>4.9162934487868251E-2</v>
      </c>
      <c r="K8" s="40">
        <f t="shared" si="7"/>
        <v>10881.351592831921</v>
      </c>
      <c r="L8" s="40">
        <f t="shared" si="8"/>
        <v>2.466474788618014E-3</v>
      </c>
      <c r="M8" s="44"/>
      <c r="P8" s="40">
        <f t="shared" si="9"/>
        <v>3.1620000000000002E-2</v>
      </c>
    </row>
    <row r="9" spans="1:21" x14ac:dyDescent="0.2">
      <c r="A9" s="40">
        <v>30</v>
      </c>
      <c r="B9" s="40">
        <v>3.9809999999999998E-2</v>
      </c>
      <c r="C9" s="40">
        <v>13880</v>
      </c>
      <c r="D9" s="40">
        <v>76.77</v>
      </c>
      <c r="E9" s="40">
        <v>81060</v>
      </c>
      <c r="F9" s="40">
        <v>532.4</v>
      </c>
      <c r="G9" s="40">
        <f t="shared" si="1"/>
        <v>15180.418639998283</v>
      </c>
      <c r="H9" s="40">
        <f t="shared" si="6"/>
        <v>8.7778355399875801E-3</v>
      </c>
      <c r="I9" s="40">
        <f t="shared" si="2"/>
        <v>10838.109843556103</v>
      </c>
      <c r="J9" s="40">
        <f t="shared" si="3"/>
        <v>4.8029506327757238E-2</v>
      </c>
      <c r="K9" s="40">
        <f t="shared" si="7"/>
        <v>13093.693006062058</v>
      </c>
      <c r="L9" s="40">
        <f t="shared" si="8"/>
        <v>3.2092632647669752E-3</v>
      </c>
      <c r="M9" s="44"/>
      <c r="P9" s="40">
        <f t="shared" si="9"/>
        <v>3.9809999999999998E-2</v>
      </c>
    </row>
    <row r="10" spans="1:21" x14ac:dyDescent="0.2">
      <c r="A10" s="40">
        <v>30</v>
      </c>
      <c r="B10" s="40">
        <v>5.0119999999999998E-2</v>
      </c>
      <c r="C10" s="40">
        <v>16870</v>
      </c>
      <c r="D10" s="40">
        <v>76.84</v>
      </c>
      <c r="E10" s="40">
        <v>96650</v>
      </c>
      <c r="F10" s="40">
        <v>640.20000000000005</v>
      </c>
      <c r="G10" s="40">
        <f t="shared" si="1"/>
        <v>18151.246813087771</v>
      </c>
      <c r="H10" s="40">
        <f t="shared" si="6"/>
        <v>5.7681351977044402E-3</v>
      </c>
      <c r="I10" s="40">
        <f t="shared" si="2"/>
        <v>13068.924462849986</v>
      </c>
      <c r="J10" s="40">
        <f t="shared" si="3"/>
        <v>5.0767156069234314E-2</v>
      </c>
      <c r="K10" s="40">
        <f t="shared" si="7"/>
        <v>15656.146189645533</v>
      </c>
      <c r="L10" s="40">
        <f t="shared" si="8"/>
        <v>5.177291365127513E-3</v>
      </c>
      <c r="P10" s="40">
        <f t="shared" si="9"/>
        <v>5.0119999999999998E-2</v>
      </c>
    </row>
    <row r="11" spans="1:21" x14ac:dyDescent="0.2">
      <c r="A11" s="40">
        <v>30</v>
      </c>
      <c r="B11" s="40">
        <v>6.3100000000000003E-2</v>
      </c>
      <c r="C11" s="40">
        <v>20650</v>
      </c>
      <c r="D11" s="40">
        <v>76.72</v>
      </c>
      <c r="E11" s="44">
        <v>115800</v>
      </c>
      <c r="F11" s="40">
        <v>766.2</v>
      </c>
      <c r="G11" s="40">
        <f t="shared" si="1"/>
        <v>21739.677079938523</v>
      </c>
      <c r="H11" s="40">
        <f t="shared" si="6"/>
        <v>2.784553203790481E-3</v>
      </c>
      <c r="I11" s="40">
        <f t="shared" si="2"/>
        <v>15759.370738833633</v>
      </c>
      <c r="J11" s="40">
        <f t="shared" si="3"/>
        <v>5.6090507818364839E-2</v>
      </c>
      <c r="K11" s="40">
        <f t="shared" si="7"/>
        <v>18751.304854374612</v>
      </c>
      <c r="L11" s="40">
        <f t="shared" si="8"/>
        <v>8.4541581554008396E-3</v>
      </c>
      <c r="P11" s="40">
        <f t="shared" si="9"/>
        <v>6.3100000000000003E-2</v>
      </c>
    </row>
    <row r="12" spans="1:21" x14ac:dyDescent="0.2">
      <c r="A12" s="40">
        <v>30</v>
      </c>
      <c r="B12" s="40">
        <v>7.9430000000000001E-2</v>
      </c>
      <c r="C12" s="40">
        <v>25120</v>
      </c>
      <c r="D12" s="40">
        <v>75.73</v>
      </c>
      <c r="E12" s="44">
        <v>138200</v>
      </c>
      <c r="F12" s="40">
        <v>929.4</v>
      </c>
      <c r="G12" s="40">
        <f t="shared" si="1"/>
        <v>26085.925607108755</v>
      </c>
      <c r="H12" s="40">
        <f t="shared" si="6"/>
        <v>1.4785911042100093E-3</v>
      </c>
      <c r="I12" s="40">
        <f t="shared" si="2"/>
        <v>19079.751605005709</v>
      </c>
      <c r="J12" s="40">
        <f t="shared" si="3"/>
        <v>5.7818966846447724E-2</v>
      </c>
      <c r="K12" s="40">
        <f t="shared" si="7"/>
        <v>22500.110818978948</v>
      </c>
      <c r="L12" s="40">
        <f t="shared" si="8"/>
        <v>1.0877436902915616E-2</v>
      </c>
      <c r="P12" s="40">
        <f t="shared" si="9"/>
        <v>7.9430000000000001E-2</v>
      </c>
    </row>
    <row r="13" spans="1:21" x14ac:dyDescent="0.2">
      <c r="A13" s="40">
        <v>30</v>
      </c>
      <c r="B13" s="40">
        <v>0.1</v>
      </c>
      <c r="C13" s="40">
        <v>29800</v>
      </c>
      <c r="D13" s="40">
        <v>75.150000000000006</v>
      </c>
      <c r="E13" s="44">
        <v>162300</v>
      </c>
      <c r="F13" s="40">
        <v>1145</v>
      </c>
      <c r="G13" s="40">
        <f t="shared" si="1"/>
        <v>31127.734157644754</v>
      </c>
      <c r="H13" s="40">
        <f t="shared" si="6"/>
        <v>1.985133545084259E-3</v>
      </c>
      <c r="I13" s="40">
        <f t="shared" si="2"/>
        <v>23054.095008374621</v>
      </c>
      <c r="J13" s="40">
        <f t="shared" si="3"/>
        <v>5.1244576996572457E-2</v>
      </c>
      <c r="K13" s="40">
        <f t="shared" si="7"/>
        <v>26848.863967466812</v>
      </c>
      <c r="L13" s="40">
        <f t="shared" si="8"/>
        <v>9.8072202631815288E-3</v>
      </c>
      <c r="P13" s="40">
        <f t="shared" si="9"/>
        <v>0.1</v>
      </c>
    </row>
    <row r="14" spans="1:21" x14ac:dyDescent="0.2">
      <c r="A14" s="40">
        <v>30</v>
      </c>
      <c r="B14" s="40">
        <v>0.12590000000000001</v>
      </c>
      <c r="C14" s="40">
        <v>36500</v>
      </c>
      <c r="D14" s="40">
        <v>74.53</v>
      </c>
      <c r="E14" s="44">
        <v>192900</v>
      </c>
      <c r="F14" s="40">
        <v>1361</v>
      </c>
      <c r="G14" s="40">
        <f t="shared" si="1"/>
        <v>36997.654589580627</v>
      </c>
      <c r="H14" s="40">
        <f t="shared" si="6"/>
        <v>1.8589610848614147E-4</v>
      </c>
      <c r="I14" s="40">
        <f t="shared" si="2"/>
        <v>27558.50210042893</v>
      </c>
      <c r="J14" s="40">
        <f t="shared" si="3"/>
        <v>6.0011547898693077E-2</v>
      </c>
      <c r="K14" s="40">
        <f t="shared" si="7"/>
        <v>31911.89535866091</v>
      </c>
      <c r="L14" s="40">
        <f t="shared" si="8"/>
        <v>1.5800866353820456E-2</v>
      </c>
      <c r="P14" s="40">
        <f t="shared" si="9"/>
        <v>0.12590000000000001</v>
      </c>
    </row>
    <row r="15" spans="1:21" x14ac:dyDescent="0.2">
      <c r="A15" s="40">
        <v>30</v>
      </c>
      <c r="B15" s="40">
        <v>0.1585</v>
      </c>
      <c r="C15" s="40">
        <v>43700</v>
      </c>
      <c r="D15" s="40">
        <v>73.349999999999994</v>
      </c>
      <c r="E15" s="44">
        <v>228400</v>
      </c>
      <c r="F15" s="40">
        <v>1660</v>
      </c>
      <c r="G15" s="40">
        <f t="shared" si="1"/>
        <v>44241.865290477414</v>
      </c>
      <c r="H15" s="40">
        <f t="shared" si="6"/>
        <v>1.5375165237508273E-4</v>
      </c>
      <c r="I15" s="40">
        <f t="shared" si="2"/>
        <v>33265.166310417051</v>
      </c>
      <c r="J15" s="40">
        <f t="shared" si="3"/>
        <v>5.7017502384813921E-2</v>
      </c>
      <c r="K15" s="40">
        <f t="shared" si="7"/>
        <v>38160.304789139162</v>
      </c>
      <c r="L15" s="40">
        <f t="shared" si="8"/>
        <v>1.6069740653841466E-2</v>
      </c>
      <c r="P15" s="40">
        <f t="shared" si="9"/>
        <v>0.1585</v>
      </c>
    </row>
    <row r="16" spans="1:21" x14ac:dyDescent="0.2">
      <c r="A16" s="40">
        <v>30</v>
      </c>
      <c r="B16" s="40">
        <v>0.19950000000000001</v>
      </c>
      <c r="C16" s="40">
        <v>53840</v>
      </c>
      <c r="D16" s="40">
        <v>72.69</v>
      </c>
      <c r="E16" s="44">
        <v>273500</v>
      </c>
      <c r="F16" s="40">
        <v>1950</v>
      </c>
      <c r="G16" s="40">
        <f t="shared" si="1"/>
        <v>52640.06589213563</v>
      </c>
      <c r="H16" s="40">
        <f t="shared" si="6"/>
        <v>4.9671204786520828E-4</v>
      </c>
      <c r="I16" s="40">
        <f t="shared" si="2"/>
        <v>39694.011152088729</v>
      </c>
      <c r="J16" s="40">
        <f t="shared" si="3"/>
        <v>6.9032963943172529E-2</v>
      </c>
      <c r="K16" s="40">
        <f t="shared" si="7"/>
        <v>45404.074746293045</v>
      </c>
      <c r="L16" s="40">
        <f t="shared" si="8"/>
        <v>2.4550217475493796E-2</v>
      </c>
      <c r="P16" s="40">
        <f t="shared" si="9"/>
        <v>0.19950000000000001</v>
      </c>
    </row>
    <row r="17" spans="1:16" x14ac:dyDescent="0.2">
      <c r="A17" s="40">
        <v>30</v>
      </c>
      <c r="B17" s="40">
        <v>0.25119999999999998</v>
      </c>
      <c r="C17" s="40">
        <v>64800</v>
      </c>
      <c r="D17" s="40">
        <v>73.14</v>
      </c>
      <c r="E17" s="44">
        <v>322600</v>
      </c>
      <c r="F17" s="40">
        <v>2404</v>
      </c>
      <c r="G17" s="40">
        <f t="shared" si="1"/>
        <v>63011.680629192546</v>
      </c>
      <c r="H17" s="40">
        <f t="shared" si="6"/>
        <v>7.6162317386954366E-4</v>
      </c>
      <c r="I17" s="40">
        <f t="shared" si="2"/>
        <v>48018.394182893258</v>
      </c>
      <c r="J17" s="40">
        <f t="shared" si="3"/>
        <v>6.7068256982727212E-2</v>
      </c>
      <c r="K17" s="40">
        <f t="shared" si="7"/>
        <v>54349.99004446216</v>
      </c>
      <c r="L17" s="40">
        <f t="shared" si="8"/>
        <v>2.6006589142003881E-2</v>
      </c>
      <c r="P17" s="40">
        <f t="shared" si="9"/>
        <v>0.25119999999999998</v>
      </c>
    </row>
    <row r="18" spans="1:16" x14ac:dyDescent="0.2">
      <c r="A18" s="40">
        <v>30</v>
      </c>
      <c r="B18" s="40">
        <v>0.31619999999999998</v>
      </c>
      <c r="C18" s="40">
        <v>77060</v>
      </c>
      <c r="D18" s="40">
        <v>71.8</v>
      </c>
      <c r="E18" s="44">
        <v>378100</v>
      </c>
      <c r="F18" s="40">
        <v>2853</v>
      </c>
      <c r="G18" s="40">
        <f t="shared" si="1"/>
        <v>74160.339412614383</v>
      </c>
      <c r="H18" s="40">
        <f t="shared" si="6"/>
        <v>1.4159121936387891E-3</v>
      </c>
      <c r="I18" s="40">
        <f t="shared" si="2"/>
        <v>56851.931938776157</v>
      </c>
      <c r="J18" s="40">
        <f t="shared" si="3"/>
        <v>6.8768821603589173E-2</v>
      </c>
      <c r="K18" s="40">
        <f t="shared" si="7"/>
        <v>63966.135619975707</v>
      </c>
      <c r="L18" s="40">
        <f t="shared" si="8"/>
        <v>2.8872053076850701E-2</v>
      </c>
      <c r="P18" s="40">
        <f t="shared" si="9"/>
        <v>0.31619999999999998</v>
      </c>
    </row>
    <row r="19" spans="1:16" x14ac:dyDescent="0.2">
      <c r="A19" s="40">
        <v>30</v>
      </c>
      <c r="B19" s="40">
        <v>0.39810000000000001</v>
      </c>
      <c r="C19" s="40">
        <v>93690</v>
      </c>
      <c r="D19" s="40">
        <v>72.09</v>
      </c>
      <c r="E19" s="44">
        <v>448900</v>
      </c>
      <c r="F19" s="40">
        <v>3486</v>
      </c>
      <c r="G19" s="40">
        <f t="shared" si="1"/>
        <v>88894.630931483218</v>
      </c>
      <c r="H19" s="40">
        <f t="shared" si="6"/>
        <v>2.6197364174999644E-3</v>
      </c>
      <c r="I19" s="40">
        <f t="shared" si="2"/>
        <v>68699.63855841817</v>
      </c>
      <c r="J19" s="40">
        <f t="shared" si="3"/>
        <v>7.1147328431829401E-2</v>
      </c>
      <c r="K19" s="40">
        <f t="shared" si="7"/>
        <v>76675.026882141319</v>
      </c>
      <c r="L19" s="40">
        <f t="shared" si="8"/>
        <v>3.2981929320831133E-2</v>
      </c>
      <c r="P19" s="40">
        <f t="shared" si="9"/>
        <v>0.39810000000000001</v>
      </c>
    </row>
    <row r="20" spans="1:16" x14ac:dyDescent="0.2">
      <c r="A20" s="40">
        <v>30</v>
      </c>
      <c r="B20" s="40">
        <v>0.50119999999999998</v>
      </c>
      <c r="C20" s="44">
        <v>110700</v>
      </c>
      <c r="D20" s="40">
        <v>71.23</v>
      </c>
      <c r="E20" s="44">
        <v>526300</v>
      </c>
      <c r="F20" s="40">
        <v>4123</v>
      </c>
      <c r="G20" s="40">
        <f t="shared" si="1"/>
        <v>104526.56812077122</v>
      </c>
      <c r="H20" s="40">
        <f t="shared" si="6"/>
        <v>3.1099834564700941E-3</v>
      </c>
      <c r="I20" s="40">
        <f t="shared" si="2"/>
        <v>81190.555699094853</v>
      </c>
      <c r="J20" s="40">
        <f t="shared" si="3"/>
        <v>7.1060264682432581E-2</v>
      </c>
      <c r="K20" s="40">
        <f t="shared" si="7"/>
        <v>90158.171945564085</v>
      </c>
      <c r="L20" s="40">
        <f t="shared" si="8"/>
        <v>3.4433640226399498E-2</v>
      </c>
      <c r="P20" s="40">
        <f t="shared" si="9"/>
        <v>0.50119999999999998</v>
      </c>
    </row>
    <row r="21" spans="1:16" x14ac:dyDescent="0.2">
      <c r="A21" s="40">
        <v>30</v>
      </c>
      <c r="B21" s="40">
        <v>0.63100000000000001</v>
      </c>
      <c r="C21" s="44">
        <v>134600</v>
      </c>
      <c r="D21" s="40">
        <v>70.03</v>
      </c>
      <c r="E21" s="44">
        <v>619200</v>
      </c>
      <c r="F21" s="40">
        <v>5025</v>
      </c>
      <c r="G21" s="40">
        <f t="shared" si="1"/>
        <v>124432.16394500904</v>
      </c>
      <c r="H21" s="40">
        <f t="shared" si="6"/>
        <v>5.7064622734012416E-3</v>
      </c>
      <c r="I21" s="40">
        <f t="shared" si="2"/>
        <v>97435.624499804602</v>
      </c>
      <c r="J21" s="40">
        <f t="shared" si="3"/>
        <v>7.6236606969277962E-2</v>
      </c>
      <c r="K21" s="40">
        <f t="shared" si="7"/>
        <v>107327.51140887599</v>
      </c>
      <c r="L21" s="40">
        <f t="shared" si="8"/>
        <v>4.1054372426638029E-2</v>
      </c>
      <c r="P21" s="40">
        <f t="shared" si="9"/>
        <v>0.63100000000000001</v>
      </c>
    </row>
    <row r="22" spans="1:16" x14ac:dyDescent="0.2">
      <c r="A22" s="40">
        <v>30</v>
      </c>
      <c r="B22" s="40">
        <v>0.79430000000000001</v>
      </c>
      <c r="C22" s="44">
        <v>161100</v>
      </c>
      <c r="D22" s="40">
        <v>70.53</v>
      </c>
      <c r="E22" s="44">
        <v>720800</v>
      </c>
      <c r="F22" s="40">
        <v>5991</v>
      </c>
      <c r="G22" s="40">
        <f t="shared" si="1"/>
        <v>146007.87888674924</v>
      </c>
      <c r="H22" s="40">
        <f t="shared" si="6"/>
        <v>8.7762600347713968E-3</v>
      </c>
      <c r="I22" s="40">
        <f t="shared" si="2"/>
        <v>115045.72055369655</v>
      </c>
      <c r="J22" s="40">
        <f t="shared" si="3"/>
        <v>8.1723865961790793E-2</v>
      </c>
      <c r="K22" s="40">
        <f t="shared" si="7"/>
        <v>125937.39263369887</v>
      </c>
      <c r="L22" s="40">
        <f t="shared" si="8"/>
        <v>4.7639924186513138E-2</v>
      </c>
      <c r="P22" s="40">
        <f t="shared" si="9"/>
        <v>0.79430000000000001</v>
      </c>
    </row>
    <row r="23" spans="1:16" x14ac:dyDescent="0.2">
      <c r="A23" s="40">
        <v>30</v>
      </c>
      <c r="B23" s="40">
        <v>1</v>
      </c>
      <c r="C23" s="44">
        <v>188300</v>
      </c>
      <c r="D23" s="40">
        <v>69.92</v>
      </c>
      <c r="E23" s="44">
        <v>840200</v>
      </c>
      <c r="F23" s="40">
        <v>7183</v>
      </c>
      <c r="G23" s="40">
        <f t="shared" si="1"/>
        <v>171800.22974902479</v>
      </c>
      <c r="H23" s="40">
        <f t="shared" si="6"/>
        <v>7.6781245714152204E-3</v>
      </c>
      <c r="I23" s="40">
        <f t="shared" si="2"/>
        <v>136255.80022626658</v>
      </c>
      <c r="J23" s="40">
        <f t="shared" si="3"/>
        <v>7.639132281732193E-2</v>
      </c>
      <c r="K23" s="40">
        <f t="shared" si="7"/>
        <v>148184.28398130863</v>
      </c>
      <c r="L23" s="40">
        <f t="shared" si="8"/>
        <v>4.5386684271866234E-2</v>
      </c>
      <c r="P23" s="40">
        <f t="shared" si="9"/>
        <v>1</v>
      </c>
    </row>
    <row r="24" spans="1:16" x14ac:dyDescent="0.2">
      <c r="A24" s="40">
        <v>30</v>
      </c>
      <c r="B24" s="40">
        <v>1.2589999999999999</v>
      </c>
      <c r="C24" s="44">
        <v>225200</v>
      </c>
      <c r="D24" s="40">
        <v>68.459999999999994</v>
      </c>
      <c r="E24" s="44">
        <v>986600</v>
      </c>
      <c r="F24" s="40">
        <v>8759</v>
      </c>
      <c r="G24" s="40">
        <f t="shared" si="1"/>
        <v>204289.28238371084</v>
      </c>
      <c r="H24" s="40">
        <f t="shared" si="6"/>
        <v>8.6218626905980086E-3</v>
      </c>
      <c r="I24" s="40">
        <f t="shared" si="2"/>
        <v>163241.1809930302</v>
      </c>
      <c r="J24" s="40">
        <f>(I24-C24)^2/C24^2</f>
        <v>7.5695400274522956E-2</v>
      </c>
      <c r="K24" s="40">
        <f t="shared" si="7"/>
        <v>176207.33732026571</v>
      </c>
      <c r="L24" s="40">
        <f t="shared" si="8"/>
        <v>4.732878050476208E-2</v>
      </c>
      <c r="P24" s="40">
        <f t="shared" si="9"/>
        <v>1.2589999999999999</v>
      </c>
    </row>
    <row r="25" spans="1:16" x14ac:dyDescent="0.2">
      <c r="A25" s="40">
        <v>30</v>
      </c>
      <c r="B25" s="40">
        <v>1.585</v>
      </c>
      <c r="C25" s="44">
        <v>274200</v>
      </c>
      <c r="D25" s="40">
        <v>69.08</v>
      </c>
      <c r="E25" s="44">
        <v>1153000</v>
      </c>
      <c r="F25" s="40">
        <v>10470</v>
      </c>
      <c r="G25" s="40">
        <f t="shared" si="1"/>
        <v>240548.0083331599</v>
      </c>
      <c r="H25" s="40">
        <f t="shared" si="6"/>
        <v>1.5062138769385688E-2</v>
      </c>
      <c r="I25" s="40">
        <f t="shared" si="2"/>
        <v>193280.27539921101</v>
      </c>
      <c r="J25" s="40">
        <f t="shared" ref="J25:J88" si="10">(I25-C25)^2/C25^2</f>
        <v>8.7091123111641203E-2</v>
      </c>
      <c r="K25" s="40">
        <f t="shared" si="7"/>
        <v>207481.87840058174</v>
      </c>
      <c r="L25" s="40">
        <f t="shared" si="8"/>
        <v>5.9204227692346047E-2</v>
      </c>
      <c r="P25" s="40">
        <f t="shared" si="9"/>
        <v>1.585</v>
      </c>
    </row>
    <row r="26" spans="1:16" x14ac:dyDescent="0.2">
      <c r="A26" s="40">
        <v>30</v>
      </c>
      <c r="B26" s="40">
        <v>1.9950000000000001</v>
      </c>
      <c r="C26" s="44">
        <v>322500</v>
      </c>
      <c r="D26" s="40">
        <v>67.73</v>
      </c>
      <c r="E26" s="44">
        <v>1358000</v>
      </c>
      <c r="F26" s="40">
        <v>12720</v>
      </c>
      <c r="G26" s="40">
        <f t="shared" si="1"/>
        <v>286261.02174783277</v>
      </c>
      <c r="H26" s="40">
        <f t="shared" si="6"/>
        <v>1.2626775263612038E-2</v>
      </c>
      <c r="I26" s="40">
        <f t="shared" si="2"/>
        <v>231479.14221410631</v>
      </c>
      <c r="J26" s="40">
        <f t="shared" si="10"/>
        <v>7.9656718246065836E-2</v>
      </c>
      <c r="K26" s="40">
        <f t="shared" si="7"/>
        <v>246911.10484211217</v>
      </c>
      <c r="L26" s="40">
        <f t="shared" si="8"/>
        <v>5.4935939630456426E-2</v>
      </c>
      <c r="P26" s="40">
        <f t="shared" si="9"/>
        <v>1.9950000000000001</v>
      </c>
    </row>
    <row r="27" spans="1:16" x14ac:dyDescent="0.2">
      <c r="A27" s="40">
        <v>30</v>
      </c>
      <c r="B27" s="40">
        <v>2.512</v>
      </c>
      <c r="C27" s="44">
        <v>384700</v>
      </c>
      <c r="D27" s="40">
        <v>68.150000000000006</v>
      </c>
      <c r="E27" s="44">
        <v>1568000</v>
      </c>
      <c r="F27" s="40">
        <v>14990</v>
      </c>
      <c r="G27" s="40">
        <f t="shared" si="1"/>
        <v>332785.64410460892</v>
      </c>
      <c r="H27" s="40">
        <f t="shared" si="6"/>
        <v>1.8210864690835472E-2</v>
      </c>
      <c r="I27" s="40">
        <f t="shared" si="2"/>
        <v>270374.33430163469</v>
      </c>
      <c r="J27" s="40">
        <f t="shared" si="10"/>
        <v>8.8316755333773006E-2</v>
      </c>
      <c r="K27" s="40">
        <f t="shared" si="7"/>
        <v>287040.37510857865</v>
      </c>
      <c r="L27" s="40">
        <f t="shared" si="8"/>
        <v>6.4444481086596936E-2</v>
      </c>
      <c r="P27" s="40">
        <f t="shared" si="9"/>
        <v>2.512</v>
      </c>
    </row>
    <row r="28" spans="1:16" x14ac:dyDescent="0.2">
      <c r="A28" s="40">
        <v>30</v>
      </c>
      <c r="B28" s="40">
        <v>3.1619999999999999</v>
      </c>
      <c r="C28" s="44">
        <v>460600</v>
      </c>
      <c r="D28" s="40">
        <v>67.34</v>
      </c>
      <c r="E28" s="44">
        <v>1839000</v>
      </c>
      <c r="F28" s="40">
        <v>18230</v>
      </c>
      <c r="G28" s="40">
        <f t="shared" si="1"/>
        <v>395048.1591230387</v>
      </c>
      <c r="H28" s="40">
        <f t="shared" si="6"/>
        <v>2.0254518226233517E-2</v>
      </c>
      <c r="I28" s="40">
        <f t="shared" si="2"/>
        <v>323024.33071304596</v>
      </c>
      <c r="J28" s="40">
        <f t="shared" si="10"/>
        <v>8.9214490848715272E-2</v>
      </c>
      <c r="K28" s="40">
        <f t="shared" si="7"/>
        <v>340744.18109510047</v>
      </c>
      <c r="L28" s="40">
        <f t="shared" si="8"/>
        <v>6.7712738738160028E-2</v>
      </c>
      <c r="P28" s="40">
        <f>B28*$S$2</f>
        <v>3.1619999999999999</v>
      </c>
    </row>
    <row r="29" spans="1:16" x14ac:dyDescent="0.2">
      <c r="A29" s="40">
        <v>30</v>
      </c>
      <c r="B29" s="40">
        <v>3.9809999999999999</v>
      </c>
      <c r="C29" s="44">
        <v>545300</v>
      </c>
      <c r="D29" s="40">
        <v>67.38</v>
      </c>
      <c r="E29" s="44">
        <v>2108000</v>
      </c>
      <c r="F29" s="40">
        <v>22310</v>
      </c>
      <c r="G29" s="40">
        <f t="shared" si="1"/>
        <v>462821.57343244657</v>
      </c>
      <c r="H29" s="40">
        <f t="shared" si="6"/>
        <v>2.2877561913418207E-2</v>
      </c>
      <c r="I29" s="40">
        <f t="shared" si="2"/>
        <v>381702.77557565679</v>
      </c>
      <c r="J29" s="40">
        <f t="shared" si="10"/>
        <v>9.0007949294551512E-2</v>
      </c>
      <c r="K29" s="40">
        <f t="shared" si="7"/>
        <v>399201.34897595603</v>
      </c>
      <c r="L29" s="40">
        <f t="shared" si="8"/>
        <v>7.1782968907483993E-2</v>
      </c>
      <c r="P29" s="40">
        <f t="shared" si="9"/>
        <v>3.9809999999999999</v>
      </c>
    </row>
    <row r="30" spans="1:16" x14ac:dyDescent="0.2">
      <c r="A30" s="40">
        <v>30</v>
      </c>
      <c r="B30" s="40">
        <v>5.0119999999999996</v>
      </c>
      <c r="C30" s="44">
        <v>649600</v>
      </c>
      <c r="D30" s="40">
        <v>65.7</v>
      </c>
      <c r="E30" s="44">
        <v>2466000</v>
      </c>
      <c r="F30" s="40">
        <v>26540</v>
      </c>
      <c r="G30" s="40">
        <f t="shared" si="1"/>
        <v>544455.45613799524</v>
      </c>
      <c r="H30" s="40">
        <f t="shared" si="6"/>
        <v>2.6198803052610443E-2</v>
      </c>
      <c r="I30" s="40">
        <f t="shared" si="2"/>
        <v>450864.3234497591</v>
      </c>
      <c r="J30" s="40">
        <f t="shared" si="10"/>
        <v>9.359650731892695E-2</v>
      </c>
      <c r="K30" s="40">
        <f t="shared" si="7"/>
        <v>469613.70217832085</v>
      </c>
      <c r="L30" s="40">
        <f t="shared" si="8"/>
        <v>7.6769171810243841E-2</v>
      </c>
      <c r="P30" s="40">
        <f t="shared" si="9"/>
        <v>5.0119999999999996</v>
      </c>
    </row>
    <row r="31" spans="1:16" x14ac:dyDescent="0.2">
      <c r="A31" s="40">
        <v>30</v>
      </c>
      <c r="B31" s="40">
        <v>6.31</v>
      </c>
      <c r="C31" s="44">
        <v>758400</v>
      </c>
      <c r="D31" s="40">
        <v>65.489999999999995</v>
      </c>
      <c r="E31" s="44">
        <v>2846000</v>
      </c>
      <c r="F31" s="40">
        <v>32010</v>
      </c>
      <c r="G31" s="40">
        <f t="shared" si="1"/>
        <v>637654.09816052252</v>
      </c>
      <c r="H31" s="40">
        <f t="shared" si="6"/>
        <v>2.5348259846659626E-2</v>
      </c>
      <c r="I31" s="40">
        <f t="shared" si="2"/>
        <v>531343.34817525663</v>
      </c>
      <c r="J31" s="40">
        <f t="shared" si="10"/>
        <v>8.9633800342393641E-2</v>
      </c>
      <c r="K31" s="40">
        <f t="shared" si="7"/>
        <v>550001.10361727059</v>
      </c>
      <c r="L31" s="40">
        <f t="shared" si="8"/>
        <v>7.55082110140331E-2</v>
      </c>
      <c r="P31" s="40">
        <f t="shared" si="9"/>
        <v>6.31</v>
      </c>
    </row>
    <row r="32" spans="1:16" x14ac:dyDescent="0.2">
      <c r="A32" s="40">
        <v>30</v>
      </c>
      <c r="B32" s="40">
        <v>7.9429999999999996</v>
      </c>
      <c r="C32" s="44">
        <v>903000</v>
      </c>
      <c r="D32" s="40">
        <v>65.16</v>
      </c>
      <c r="E32" s="44">
        <v>3301000</v>
      </c>
      <c r="F32" s="40">
        <v>38600</v>
      </c>
      <c r="G32" s="40">
        <f t="shared" si="1"/>
        <v>749248.90649211477</v>
      </c>
      <c r="H32" s="40">
        <f t="shared" si="6"/>
        <v>2.899084846361822E-2</v>
      </c>
      <c r="I32" s="40">
        <f t="shared" si="2"/>
        <v>627863.79291311628</v>
      </c>
      <c r="J32" s="40">
        <f t="shared" si="10"/>
        <v>9.2836763452643467E-2</v>
      </c>
      <c r="K32" s="40">
        <f t="shared" si="7"/>
        <v>646255.90369993635</v>
      </c>
      <c r="L32" s="40">
        <f t="shared" si="8"/>
        <v>8.0839837412803095E-2</v>
      </c>
      <c r="P32" s="40">
        <f t="shared" si="9"/>
        <v>7.9429999999999996</v>
      </c>
    </row>
    <row r="33" spans="1:16" x14ac:dyDescent="0.2">
      <c r="A33" s="40">
        <v>30</v>
      </c>
      <c r="B33" s="40">
        <v>10</v>
      </c>
      <c r="C33" s="44">
        <v>1055000</v>
      </c>
      <c r="D33" s="40">
        <v>64.400000000000006</v>
      </c>
      <c r="E33" s="44">
        <v>3816000</v>
      </c>
      <c r="F33" s="40">
        <v>46520</v>
      </c>
      <c r="G33" s="40">
        <f t="shared" si="1"/>
        <v>878251.32304041809</v>
      </c>
      <c r="H33" s="40">
        <f t="shared" si="6"/>
        <v>2.8067738646447869E-2</v>
      </c>
      <c r="I33" s="40">
        <f t="shared" si="2"/>
        <v>740135.33995436423</v>
      </c>
      <c r="J33" s="40">
        <f t="shared" si="10"/>
        <v>8.9072351605448019E-2</v>
      </c>
      <c r="K33" s="40">
        <f t="shared" si="7"/>
        <v>757525.43317608885</v>
      </c>
      <c r="L33" s="40">
        <f t="shared" si="8"/>
        <v>7.9505058652836705E-2</v>
      </c>
      <c r="P33" s="40">
        <f t="shared" si="9"/>
        <v>10</v>
      </c>
    </row>
    <row r="34" spans="1:16" x14ac:dyDescent="0.2">
      <c r="A34" s="40">
        <v>30</v>
      </c>
      <c r="B34" s="40">
        <v>12.59</v>
      </c>
      <c r="C34" s="44">
        <v>1247000</v>
      </c>
      <c r="D34" s="40">
        <v>63.78</v>
      </c>
      <c r="E34" s="44">
        <v>4406000</v>
      </c>
      <c r="F34" s="40">
        <v>56200</v>
      </c>
      <c r="G34" s="40">
        <f t="shared" si="1"/>
        <v>1029457.5278998533</v>
      </c>
      <c r="H34" s="40">
        <f t="shared" si="6"/>
        <v>3.0433732002479154E-2</v>
      </c>
      <c r="I34" s="40">
        <f t="shared" si="2"/>
        <v>872567.32416795602</v>
      </c>
      <c r="J34" s="40">
        <f t="shared" si="10"/>
        <v>9.0160139736004452E-2</v>
      </c>
      <c r="K34" s="40">
        <f t="shared" si="7"/>
        <v>887946.58123484708</v>
      </c>
      <c r="L34" s="40">
        <f t="shared" si="8"/>
        <v>8.290585940463642E-2</v>
      </c>
      <c r="P34" s="40">
        <f t="shared" si="9"/>
        <v>12.59</v>
      </c>
    </row>
    <row r="35" spans="1:16" x14ac:dyDescent="0.2">
      <c r="A35" s="40">
        <v>30</v>
      </c>
      <c r="B35" s="40">
        <v>15.85</v>
      </c>
      <c r="C35" s="44">
        <v>1462000</v>
      </c>
      <c r="D35" s="40">
        <v>62.82</v>
      </c>
      <c r="E35" s="44">
        <v>5080000</v>
      </c>
      <c r="F35" s="40">
        <v>67880</v>
      </c>
      <c r="G35" s="40">
        <f t="shared" si="1"/>
        <v>1205470.0351172357</v>
      </c>
      <c r="H35" s="40">
        <f t="shared" si="6"/>
        <v>3.078799860148489E-2</v>
      </c>
      <c r="I35" s="40">
        <f t="shared" si="2"/>
        <v>1027538.5611579682</v>
      </c>
      <c r="J35" s="40">
        <f t="shared" si="10"/>
        <v>8.8309561251985316E-2</v>
      </c>
      <c r="K35" s="40">
        <f t="shared" si="7"/>
        <v>1039764.1160068639</v>
      </c>
      <c r="L35" s="40">
        <f t="shared" si="8"/>
        <v>8.3409503000530114E-2</v>
      </c>
      <c r="P35" s="40">
        <f t="shared" si="9"/>
        <v>15.85</v>
      </c>
    </row>
    <row r="36" spans="1:16" x14ac:dyDescent="0.2">
      <c r="A36" s="40">
        <v>30</v>
      </c>
      <c r="B36" s="40">
        <v>19.95</v>
      </c>
      <c r="C36" s="44">
        <v>1712000</v>
      </c>
      <c r="D36" s="40">
        <v>62.53</v>
      </c>
      <c r="E36" s="44">
        <v>5843000</v>
      </c>
      <c r="F36" s="40">
        <v>82140</v>
      </c>
      <c r="G36" s="40">
        <f t="shared" si="1"/>
        <v>1410183.0503357409</v>
      </c>
      <c r="H36" s="40">
        <f t="shared" si="6"/>
        <v>3.1079908420166988E-2</v>
      </c>
      <c r="I36" s="40">
        <f t="shared" si="2"/>
        <v>1208989.8916200439</v>
      </c>
      <c r="J36" s="40">
        <f t="shared" si="10"/>
        <v>8.6326852076469285E-2</v>
      </c>
      <c r="K36" s="40">
        <f t="shared" si="7"/>
        <v>1216336.9391405932</v>
      </c>
      <c r="L36" s="40">
        <f t="shared" si="8"/>
        <v>8.3823460939723191E-2</v>
      </c>
      <c r="P36" s="40">
        <f t="shared" si="9"/>
        <v>19.95</v>
      </c>
    </row>
    <row r="37" spans="1:16" x14ac:dyDescent="0.2">
      <c r="A37" s="40">
        <v>30</v>
      </c>
      <c r="B37" s="40">
        <v>25.12</v>
      </c>
      <c r="C37" s="44">
        <v>1999000</v>
      </c>
      <c r="D37" s="40">
        <v>61.76</v>
      </c>
      <c r="E37" s="44">
        <v>6667000</v>
      </c>
      <c r="F37" s="40">
        <v>99310</v>
      </c>
      <c r="G37" s="40">
        <f t="shared" si="1"/>
        <v>1640405.8046190755</v>
      </c>
      <c r="H37" s="40">
        <f t="shared" si="6"/>
        <v>3.2179620816134097E-2</v>
      </c>
      <c r="I37" s="40">
        <f t="shared" si="2"/>
        <v>1414882.0885439499</v>
      </c>
      <c r="J37" s="40">
        <f t="shared" si="10"/>
        <v>8.5383796071066553E-2</v>
      </c>
      <c r="K37" s="40">
        <f t="shared" si="7"/>
        <v>1414912.8901129449</v>
      </c>
      <c r="L37" s="40">
        <f t="shared" si="8"/>
        <v>8.5374791431787139E-2</v>
      </c>
      <c r="P37" s="40">
        <f t="shared" si="9"/>
        <v>25.12</v>
      </c>
    </row>
    <row r="38" spans="1:16" x14ac:dyDescent="0.2">
      <c r="A38" s="40">
        <v>30</v>
      </c>
      <c r="B38" s="40">
        <v>31.62</v>
      </c>
      <c r="C38" s="44">
        <v>2323000</v>
      </c>
      <c r="D38" s="40">
        <v>61.03</v>
      </c>
      <c r="E38" s="44">
        <v>7598000</v>
      </c>
      <c r="F38" s="44">
        <v>120100</v>
      </c>
      <c r="G38" s="40">
        <f t="shared" si="1"/>
        <v>1906838.2804042574</v>
      </c>
      <c r="H38" s="40">
        <f t="shared" si="6"/>
        <v>3.2094147124255311E-2</v>
      </c>
      <c r="I38" s="40">
        <f t="shared" si="2"/>
        <v>1654462.5580081476</v>
      </c>
      <c r="J38" s="40">
        <f t="shared" si="10"/>
        <v>8.2823399267355519E-2</v>
      </c>
      <c r="K38" s="40">
        <f t="shared" si="7"/>
        <v>1644721.1139510083</v>
      </c>
      <c r="L38" s="40">
        <f t="shared" si="8"/>
        <v>8.5254669843121328E-2</v>
      </c>
      <c r="P38" s="40">
        <f t="shared" si="9"/>
        <v>31.62</v>
      </c>
    </row>
    <row r="39" spans="1:16" x14ac:dyDescent="0.2">
      <c r="A39" s="40">
        <v>30</v>
      </c>
      <c r="B39" s="40">
        <v>39.81</v>
      </c>
      <c r="C39" s="44">
        <v>2727000</v>
      </c>
      <c r="D39" s="40">
        <v>60.29</v>
      </c>
      <c r="E39" s="44">
        <v>8787000</v>
      </c>
      <c r="F39" s="44">
        <v>145300</v>
      </c>
      <c r="G39" s="40">
        <f t="shared" si="1"/>
        <v>2238629.8431265708</v>
      </c>
      <c r="H39" s="40">
        <f t="shared" si="6"/>
        <v>3.207214146876558E-2</v>
      </c>
      <c r="I39" s="40">
        <f t="shared" si="2"/>
        <v>1951750.8157535642</v>
      </c>
      <c r="J39" s="40">
        <f t="shared" si="10"/>
        <v>8.0818792971124584E-2</v>
      </c>
      <c r="K39" s="40">
        <f t="shared" si="7"/>
        <v>1930904.0557600488</v>
      </c>
      <c r="L39" s="40">
        <f t="shared" si="8"/>
        <v>8.5223731721519466E-2</v>
      </c>
      <c r="P39" s="40">
        <f t="shared" si="9"/>
        <v>39.81</v>
      </c>
    </row>
    <row r="40" spans="1:16" x14ac:dyDescent="0.2">
      <c r="A40" s="40">
        <v>30</v>
      </c>
      <c r="B40" s="40">
        <v>50</v>
      </c>
      <c r="C40" s="44">
        <v>3053000</v>
      </c>
      <c r="D40" s="40">
        <v>57.91</v>
      </c>
      <c r="E40" s="44">
        <v>8799000</v>
      </c>
      <c r="F40" s="44">
        <v>175200</v>
      </c>
      <c r="G40" s="40">
        <f t="shared" si="1"/>
        <v>2384882.0915563894</v>
      </c>
      <c r="H40" s="40">
        <f t="shared" si="6"/>
        <v>4.7890857926931547E-2</v>
      </c>
      <c r="I40" s="40">
        <f t="shared" si="2"/>
        <v>2106794.0190581144</v>
      </c>
      <c r="J40" s="40">
        <f t="shared" si="10"/>
        <v>9.6054511831558401E-2</v>
      </c>
      <c r="K40" s="40">
        <f t="shared" si="7"/>
        <v>2057052.2264923535</v>
      </c>
      <c r="L40" s="40">
        <f t="shared" si="8"/>
        <v>0.10641908524837687</v>
      </c>
      <c r="P40" s="40">
        <f t="shared" si="9"/>
        <v>50</v>
      </c>
    </row>
    <row r="41" spans="1:16" x14ac:dyDescent="0.2">
      <c r="A41" s="40">
        <v>40</v>
      </c>
      <c r="B41" s="40">
        <v>0.01</v>
      </c>
      <c r="C41" s="40">
        <v>595.79999999999995</v>
      </c>
      <c r="D41" s="40">
        <v>83.72</v>
      </c>
      <c r="E41" s="40">
        <v>3603</v>
      </c>
      <c r="F41" s="40">
        <v>52.72</v>
      </c>
      <c r="G41" s="40">
        <f t="shared" si="1"/>
        <v>881.25442074619548</v>
      </c>
      <c r="H41" s="40">
        <f t="shared" si="6"/>
        <v>0.22954749015612938</v>
      </c>
      <c r="I41" s="40">
        <f t="shared" si="2"/>
        <v>620.56228387920896</v>
      </c>
      <c r="J41" s="40">
        <f t="shared" si="10"/>
        <v>1.727350215395354E-3</v>
      </c>
      <c r="K41" s="40">
        <f t="shared" si="7"/>
        <v>760.1157200686406</v>
      </c>
      <c r="L41" s="40">
        <f t="shared" si="8"/>
        <v>7.6060159343207867E-2</v>
      </c>
      <c r="P41" s="40">
        <f>B41*$S$3</f>
        <v>1.3000000000000002E-3</v>
      </c>
    </row>
    <row r="42" spans="1:16" x14ac:dyDescent="0.2">
      <c r="A42" s="40">
        <v>40</v>
      </c>
      <c r="B42" s="40">
        <v>1.259E-2</v>
      </c>
      <c r="C42" s="40">
        <v>742.7</v>
      </c>
      <c r="D42" s="40">
        <v>83.21</v>
      </c>
      <c r="E42" s="40">
        <v>4511</v>
      </c>
      <c r="F42" s="40">
        <v>61.66</v>
      </c>
      <c r="G42" s="40">
        <f t="shared" si="1"/>
        <v>1078.573448274368</v>
      </c>
      <c r="H42" s="40">
        <f t="shared" si="6"/>
        <v>0.20451468528353875</v>
      </c>
      <c r="I42" s="40">
        <f t="shared" si="2"/>
        <v>759.65320245083501</v>
      </c>
      <c r="J42" s="40">
        <f t="shared" si="10"/>
        <v>5.210466988675805E-4</v>
      </c>
      <c r="K42" s="40">
        <f t="shared" si="7"/>
        <v>930.31094537692559</v>
      </c>
      <c r="L42" s="40">
        <f t="shared" si="8"/>
        <v>6.3810110387890792E-2</v>
      </c>
      <c r="P42" s="40">
        <f t="shared" ref="P42:P78" si="11">B42*$S$3</f>
        <v>1.6367E-3</v>
      </c>
    </row>
    <row r="43" spans="1:16" x14ac:dyDescent="0.2">
      <c r="A43" s="40">
        <v>40</v>
      </c>
      <c r="B43" s="40">
        <v>1.585E-2</v>
      </c>
      <c r="C43" s="40">
        <v>921.4</v>
      </c>
      <c r="D43" s="40">
        <v>82.81</v>
      </c>
      <c r="E43" s="40">
        <v>5593</v>
      </c>
      <c r="F43" s="40">
        <v>73.27</v>
      </c>
      <c r="G43" s="40">
        <f t="shared" si="1"/>
        <v>1318.4751335156825</v>
      </c>
      <c r="H43" s="40">
        <f t="shared" si="6"/>
        <v>0.18571584786075848</v>
      </c>
      <c r="I43" s="40">
        <f t="shared" si="2"/>
        <v>932.80938404393896</v>
      </c>
      <c r="J43" s="40">
        <f t="shared" si="10"/>
        <v>1.533302987772374E-4</v>
      </c>
      <c r="K43" s="40">
        <f t="shared" si="7"/>
        <v>1137.2353453345168</v>
      </c>
      <c r="L43" s="40">
        <f t="shared" si="8"/>
        <v>5.487173812576962E-2</v>
      </c>
      <c r="P43" s="40">
        <f t="shared" si="11"/>
        <v>2.0604999999999998E-3</v>
      </c>
    </row>
    <row r="44" spans="1:16" x14ac:dyDescent="0.2">
      <c r="A44" s="40">
        <v>40</v>
      </c>
      <c r="B44" s="40">
        <v>1.9949999999999999E-2</v>
      </c>
      <c r="C44" s="40">
        <v>1144</v>
      </c>
      <c r="D44" s="40">
        <v>82.41</v>
      </c>
      <c r="E44" s="40">
        <v>6913</v>
      </c>
      <c r="F44" s="40">
        <v>87.51</v>
      </c>
      <c r="G44" s="40">
        <f t="shared" si="1"/>
        <v>1611.1288179752087</v>
      </c>
      <c r="H44" s="40">
        <f t="shared" si="6"/>
        <v>0.16673288775040623</v>
      </c>
      <c r="I44" s="40">
        <f t="shared" si="2"/>
        <v>1146.1988261912193</v>
      </c>
      <c r="J44" s="40">
        <f t="shared" si="10"/>
        <v>3.6942795332227698E-6</v>
      </c>
      <c r="K44" s="40">
        <f t="shared" si="7"/>
        <v>1389.6603668230173</v>
      </c>
      <c r="L44" s="40">
        <f t="shared" si="8"/>
        <v>4.6112444242092689E-2</v>
      </c>
      <c r="P44" s="40">
        <f t="shared" si="11"/>
        <v>2.5934999999999999E-3</v>
      </c>
    </row>
    <row r="45" spans="1:16" x14ac:dyDescent="0.2">
      <c r="A45" s="40">
        <v>40</v>
      </c>
      <c r="B45" s="40">
        <v>2.512E-2</v>
      </c>
      <c r="C45" s="40">
        <v>1412</v>
      </c>
      <c r="D45" s="40">
        <v>81.88</v>
      </c>
      <c r="E45" s="40">
        <v>8488</v>
      </c>
      <c r="F45" s="40">
        <v>105.3</v>
      </c>
      <c r="G45" s="40">
        <f t="shared" si="1"/>
        <v>1964.9267768297671</v>
      </c>
      <c r="H45" s="40">
        <f t="shared" si="6"/>
        <v>0.15334366926513887</v>
      </c>
      <c r="I45" s="40">
        <f t="shared" si="2"/>
        <v>1408.3181891441411</v>
      </c>
      <c r="J45" s="40">
        <f t="shared" si="10"/>
        <v>6.7991332780539192E-6</v>
      </c>
      <c r="K45" s="40">
        <f t="shared" si="7"/>
        <v>1694.8246688935087</v>
      </c>
      <c r="L45" s="40">
        <f t="shared" si="8"/>
        <v>4.0120393257470785E-2</v>
      </c>
      <c r="P45" s="40">
        <f t="shared" si="11"/>
        <v>3.2656E-3</v>
      </c>
    </row>
    <row r="46" spans="1:16" x14ac:dyDescent="0.2">
      <c r="A46" s="40">
        <v>40</v>
      </c>
      <c r="B46" s="40">
        <v>3.1620000000000002E-2</v>
      </c>
      <c r="C46" s="40">
        <v>1737</v>
      </c>
      <c r="D46" s="40">
        <v>81.47</v>
      </c>
      <c r="E46" s="40">
        <v>10350</v>
      </c>
      <c r="F46" s="40">
        <v>126.2</v>
      </c>
      <c r="G46" s="40">
        <f t="shared" si="1"/>
        <v>2382.2098616564263</v>
      </c>
      <c r="H46" s="40">
        <f t="shared" si="6"/>
        <v>0.1379756207155465</v>
      </c>
      <c r="I46" s="40">
        <f t="shared" si="2"/>
        <v>1719.6149856082275</v>
      </c>
      <c r="J46" s="40">
        <f t="shared" si="10"/>
        <v>1.0017295199643705E-4</v>
      </c>
      <c r="K46" s="40">
        <f t="shared" si="7"/>
        <v>2054.7473257658626</v>
      </c>
      <c r="L46" s="40">
        <f t="shared" si="8"/>
        <v>3.3462945904374992E-2</v>
      </c>
      <c r="P46" s="40">
        <f t="shared" si="11"/>
        <v>4.1106000000000007E-3</v>
      </c>
    </row>
    <row r="47" spans="1:16" x14ac:dyDescent="0.2">
      <c r="A47" s="40">
        <v>40</v>
      </c>
      <c r="B47" s="40">
        <v>3.9809999999999998E-2</v>
      </c>
      <c r="C47" s="40">
        <v>2134</v>
      </c>
      <c r="D47" s="40">
        <v>81.31</v>
      </c>
      <c r="E47" s="40">
        <v>12630</v>
      </c>
      <c r="F47" s="40">
        <v>150.80000000000001</v>
      </c>
      <c r="G47" s="40">
        <f t="shared" si="1"/>
        <v>2886.7068374125138</v>
      </c>
      <c r="H47" s="40">
        <f t="shared" si="6"/>
        <v>0.12441217769507402</v>
      </c>
      <c r="I47" s="40">
        <f t="shared" si="2"/>
        <v>2096.5258779998931</v>
      </c>
      <c r="J47" s="40">
        <f t="shared" si="10"/>
        <v>3.0837140711919469E-4</v>
      </c>
      <c r="K47" s="40">
        <f t="shared" si="7"/>
        <v>2489.8953068387818</v>
      </c>
      <c r="L47" s="40">
        <f t="shared" si="8"/>
        <v>2.7813503123409772E-2</v>
      </c>
      <c r="P47" s="40">
        <f t="shared" si="11"/>
        <v>5.1752999999999999E-3</v>
      </c>
    </row>
    <row r="48" spans="1:16" x14ac:dyDescent="0.2">
      <c r="A48" s="40">
        <v>40</v>
      </c>
      <c r="B48" s="40">
        <v>5.0119999999999998E-2</v>
      </c>
      <c r="C48" s="40">
        <v>2620</v>
      </c>
      <c r="D48" s="40">
        <v>81.599999999999994</v>
      </c>
      <c r="E48" s="40">
        <v>15410</v>
      </c>
      <c r="F48" s="40">
        <v>181.6</v>
      </c>
      <c r="G48" s="40">
        <f t="shared" si="1"/>
        <v>3506.7680457774609</v>
      </c>
      <c r="H48" s="40">
        <f t="shared" si="6"/>
        <v>0.11455590685449231</v>
      </c>
      <c r="I48" s="40">
        <f t="shared" si="2"/>
        <v>2564.9462055670833</v>
      </c>
      <c r="J48" s="40">
        <f t="shared" si="10"/>
        <v>4.4154190919262385E-4</v>
      </c>
      <c r="K48" s="40">
        <f t="shared" si="7"/>
        <v>3024.7218685981693</v>
      </c>
      <c r="L48" s="40">
        <f t="shared" si="8"/>
        <v>2.3862215331506585E-2</v>
      </c>
      <c r="M48" s="44"/>
      <c r="P48" s="40">
        <f t="shared" si="11"/>
        <v>6.5155999999999999E-3</v>
      </c>
    </row>
    <row r="49" spans="1:16" x14ac:dyDescent="0.2">
      <c r="A49" s="40">
        <v>40</v>
      </c>
      <c r="B49" s="40">
        <v>6.3100000000000003E-2</v>
      </c>
      <c r="C49" s="40">
        <v>3246</v>
      </c>
      <c r="D49" s="40">
        <v>81.86</v>
      </c>
      <c r="E49" s="40">
        <v>18840</v>
      </c>
      <c r="F49" s="40">
        <v>219.8</v>
      </c>
      <c r="G49" s="40">
        <f t="shared" si="1"/>
        <v>4272.9698488187141</v>
      </c>
      <c r="H49" s="40">
        <f t="shared" si="6"/>
        <v>0.10009637629580144</v>
      </c>
      <c r="I49" s="40">
        <f t="shared" si="2"/>
        <v>3148.1625288457735</v>
      </c>
      <c r="J49" s="40">
        <f t="shared" si="10"/>
        <v>9.0847589106817644E-4</v>
      </c>
      <c r="K49" s="40">
        <f t="shared" si="7"/>
        <v>3685.6002954473115</v>
      </c>
      <c r="L49" s="40">
        <f t="shared" si="8"/>
        <v>1.834082724852917E-2</v>
      </c>
      <c r="M49" s="44"/>
      <c r="P49" s="40">
        <f t="shared" si="11"/>
        <v>8.2030000000000002E-3</v>
      </c>
    </row>
    <row r="50" spans="1:16" x14ac:dyDescent="0.2">
      <c r="A50" s="40">
        <v>40</v>
      </c>
      <c r="B50" s="40">
        <v>7.9430000000000001E-2</v>
      </c>
      <c r="C50" s="40">
        <v>4018</v>
      </c>
      <c r="D50" s="40">
        <v>81.13</v>
      </c>
      <c r="E50" s="40">
        <v>22840</v>
      </c>
      <c r="F50" s="40">
        <v>264.89999999999998</v>
      </c>
      <c r="G50" s="40">
        <f t="shared" si="1"/>
        <v>5170.010032068154</v>
      </c>
      <c r="H50" s="40">
        <f t="shared" si="6"/>
        <v>8.2203944493784278E-2</v>
      </c>
      <c r="I50" s="40">
        <f t="shared" si="2"/>
        <v>3836.5203289671326</v>
      </c>
      <c r="J50" s="40">
        <f t="shared" si="10"/>
        <v>2.0400278759394176E-3</v>
      </c>
      <c r="K50" s="40">
        <f t="shared" si="7"/>
        <v>4459.331840809431</v>
      </c>
      <c r="L50" s="40">
        <f t="shared" si="8"/>
        <v>1.2064536967434559E-2</v>
      </c>
      <c r="M50" s="44"/>
      <c r="P50" s="40">
        <f t="shared" si="11"/>
        <v>1.0325900000000001E-2</v>
      </c>
    </row>
    <row r="51" spans="1:16" x14ac:dyDescent="0.2">
      <c r="A51" s="40">
        <v>40</v>
      </c>
      <c r="B51" s="40">
        <v>0.1</v>
      </c>
      <c r="C51" s="40">
        <v>4849</v>
      </c>
      <c r="D51" s="40">
        <v>80.400000000000006</v>
      </c>
      <c r="E51" s="40">
        <v>27360</v>
      </c>
      <c r="F51" s="40">
        <v>317.60000000000002</v>
      </c>
      <c r="G51" s="40">
        <f t="shared" si="1"/>
        <v>6194.9464974361417</v>
      </c>
      <c r="H51" s="40">
        <f t="shared" si="6"/>
        <v>7.7046200236229517E-2</v>
      </c>
      <c r="I51" s="40">
        <f t="shared" si="2"/>
        <v>4631.1904997654701</v>
      </c>
      <c r="J51" s="40">
        <f t="shared" si="10"/>
        <v>2.0176659681003413E-3</v>
      </c>
      <c r="K51" s="40">
        <f t="shared" si="7"/>
        <v>5343.3788322992705</v>
      </c>
      <c r="L51" s="40">
        <f t="shared" si="8"/>
        <v>1.0394781541577722E-2</v>
      </c>
      <c r="M51" s="44"/>
      <c r="P51" s="40">
        <f t="shared" si="11"/>
        <v>1.3000000000000001E-2</v>
      </c>
    </row>
    <row r="52" spans="1:16" x14ac:dyDescent="0.2">
      <c r="A52" s="40">
        <v>40</v>
      </c>
      <c r="B52" s="40">
        <v>0.12590000000000001</v>
      </c>
      <c r="C52" s="40">
        <v>5985</v>
      </c>
      <c r="D52" s="40">
        <v>80.400000000000006</v>
      </c>
      <c r="E52" s="40">
        <v>33280</v>
      </c>
      <c r="F52" s="40">
        <v>386.9</v>
      </c>
      <c r="G52" s="40">
        <f t="shared" si="1"/>
        <v>7539.1396560958838</v>
      </c>
      <c r="H52" s="40">
        <f t="shared" si="6"/>
        <v>6.7429785006929241E-2</v>
      </c>
      <c r="I52" s="40">
        <f t="shared" si="2"/>
        <v>5679.6066308610971</v>
      </c>
      <c r="J52" s="40">
        <f t="shared" si="10"/>
        <v>2.6036997231036439E-3</v>
      </c>
      <c r="K52" s="40">
        <f t="shared" si="7"/>
        <v>6502.7969602002204</v>
      </c>
      <c r="L52" s="40">
        <f t="shared" si="8"/>
        <v>7.4849806776084915E-3</v>
      </c>
      <c r="M52" s="44"/>
      <c r="P52" s="40">
        <f t="shared" si="11"/>
        <v>1.6367000000000003E-2</v>
      </c>
    </row>
    <row r="53" spans="1:16" x14ac:dyDescent="0.2">
      <c r="A53" s="40">
        <v>40</v>
      </c>
      <c r="B53" s="40">
        <v>0.1585</v>
      </c>
      <c r="C53" s="40">
        <v>7314</v>
      </c>
      <c r="D53" s="40">
        <v>78.75</v>
      </c>
      <c r="E53" s="40">
        <v>39940</v>
      </c>
      <c r="F53" s="40">
        <v>466.8</v>
      </c>
      <c r="G53" s="40">
        <f t="shared" si="1"/>
        <v>9063.9114941837943</v>
      </c>
      <c r="H53" s="40">
        <f t="shared" si="6"/>
        <v>5.7242982776738033E-2</v>
      </c>
      <c r="I53" s="40">
        <f t="shared" si="2"/>
        <v>6878.8882198818137</v>
      </c>
      <c r="J53" s="40">
        <f t="shared" si="10"/>
        <v>3.5390913354615651E-3</v>
      </c>
      <c r="K53" s="40">
        <f t="shared" si="7"/>
        <v>7817.9711214455065</v>
      </c>
      <c r="L53" s="40">
        <f t="shared" si="8"/>
        <v>4.7478981101388524E-3</v>
      </c>
      <c r="M53" s="44"/>
      <c r="P53" s="40">
        <f t="shared" si="11"/>
        <v>2.0605000000000002E-2</v>
      </c>
    </row>
    <row r="54" spans="1:16" x14ac:dyDescent="0.2">
      <c r="A54" s="40">
        <v>40</v>
      </c>
      <c r="B54" s="40">
        <v>0.19950000000000001</v>
      </c>
      <c r="C54" s="40">
        <v>9169</v>
      </c>
      <c r="D54" s="40">
        <v>78.59</v>
      </c>
      <c r="E54" s="40">
        <v>48810</v>
      </c>
      <c r="F54" s="40">
        <v>572.6</v>
      </c>
      <c r="G54" s="40">
        <f t="shared" si="1"/>
        <v>11090.632626366722</v>
      </c>
      <c r="H54" s="40">
        <f t="shared" si="6"/>
        <v>4.3923484116123172E-2</v>
      </c>
      <c r="I54" s="40">
        <f t="shared" si="2"/>
        <v>8479.6817134663452</v>
      </c>
      <c r="J54" s="40">
        <f t="shared" si="10"/>
        <v>5.6519154207820008E-3</v>
      </c>
      <c r="K54" s="40">
        <f t="shared" si="7"/>
        <v>9566.0957906677195</v>
      </c>
      <c r="L54" s="40">
        <f t="shared" si="8"/>
        <v>1.8756276286299705E-3</v>
      </c>
      <c r="M54" s="44"/>
      <c r="P54" s="40">
        <f t="shared" si="11"/>
        <v>2.5935000000000003E-2</v>
      </c>
    </row>
    <row r="55" spans="1:16" x14ac:dyDescent="0.2">
      <c r="A55" s="40">
        <v>40</v>
      </c>
      <c r="B55" s="40">
        <v>0.25119999999999998</v>
      </c>
      <c r="C55" s="40">
        <v>11190</v>
      </c>
      <c r="D55" s="40">
        <v>79.209999999999994</v>
      </c>
      <c r="E55" s="40">
        <v>58680</v>
      </c>
      <c r="F55" s="40">
        <v>694.5</v>
      </c>
      <c r="G55" s="40">
        <f t="shared" si="1"/>
        <v>13372.650269819967</v>
      </c>
      <c r="H55" s="40">
        <f t="shared" si="6"/>
        <v>3.8045923809679236E-2</v>
      </c>
      <c r="I55" s="40">
        <f t="shared" si="2"/>
        <v>10298.621516891433</v>
      </c>
      <c r="J55" s="40">
        <f t="shared" si="10"/>
        <v>6.345474744453225E-3</v>
      </c>
      <c r="K55" s="40">
        <f t="shared" si="7"/>
        <v>11534.423487445758</v>
      </c>
      <c r="L55" s="40">
        <f t="shared" si="8"/>
        <v>9.4738247481193053E-4</v>
      </c>
      <c r="P55" s="40">
        <f t="shared" si="11"/>
        <v>3.2655999999999998E-2</v>
      </c>
    </row>
    <row r="56" spans="1:16" x14ac:dyDescent="0.2">
      <c r="A56" s="40">
        <v>40</v>
      </c>
      <c r="B56" s="40">
        <v>0.31619999999999998</v>
      </c>
      <c r="C56" s="40">
        <v>13520</v>
      </c>
      <c r="D56" s="40">
        <v>77.63</v>
      </c>
      <c r="E56" s="40">
        <v>69820</v>
      </c>
      <c r="F56" s="40">
        <v>835.9</v>
      </c>
      <c r="G56" s="40">
        <f t="shared" si="1"/>
        <v>15972.442672637006</v>
      </c>
      <c r="H56" s="40">
        <f t="shared" si="6"/>
        <v>3.2903670338108239E-2</v>
      </c>
      <c r="I56" s="40">
        <f t="shared" si="2"/>
        <v>12386.404007047435</v>
      </c>
      <c r="J56" s="40">
        <f t="shared" si="10"/>
        <v>7.0301278143606672E-3</v>
      </c>
      <c r="K56" s="40">
        <f t="shared" si="7"/>
        <v>13776.844095813289</v>
      </c>
      <c r="L56" s="40">
        <f t="shared" si="8"/>
        <v>3.6089909291815025E-4</v>
      </c>
      <c r="P56" s="40">
        <f t="shared" si="11"/>
        <v>4.1105999999999997E-2</v>
      </c>
    </row>
    <row r="57" spans="1:16" x14ac:dyDescent="0.2">
      <c r="A57" s="40">
        <v>40</v>
      </c>
      <c r="B57" s="40">
        <v>0.39810000000000001</v>
      </c>
      <c r="C57" s="40">
        <v>16670</v>
      </c>
      <c r="D57" s="40">
        <v>77.88</v>
      </c>
      <c r="E57" s="40">
        <v>84280</v>
      </c>
      <c r="F57" s="40">
        <v>1012</v>
      </c>
      <c r="G57" s="40">
        <f t="shared" si="1"/>
        <v>19299.372509331297</v>
      </c>
      <c r="H57" s="40">
        <f t="shared" si="6"/>
        <v>2.4879006656354972E-2</v>
      </c>
      <c r="I57" s="40">
        <f t="shared" si="2"/>
        <v>15055.561791953576</v>
      </c>
      <c r="J57" s="40">
        <f t="shared" si="10"/>
        <v>9.3793265135820401E-3</v>
      </c>
      <c r="K57" s="40">
        <f t="shared" si="7"/>
        <v>16646.448615125024</v>
      </c>
      <c r="L57" s="40">
        <f t="shared" si="8"/>
        <v>1.99600534432736E-6</v>
      </c>
      <c r="M57" s="44"/>
      <c r="P57" s="40">
        <f t="shared" si="11"/>
        <v>5.1753E-2</v>
      </c>
    </row>
    <row r="58" spans="1:16" x14ac:dyDescent="0.2">
      <c r="A58" s="40">
        <v>40</v>
      </c>
      <c r="B58" s="40">
        <v>0.50119999999999998</v>
      </c>
      <c r="C58" s="40">
        <v>20130</v>
      </c>
      <c r="D58" s="40">
        <v>77.05</v>
      </c>
      <c r="E58" s="44">
        <v>100400</v>
      </c>
      <c r="F58" s="40">
        <v>1228</v>
      </c>
      <c r="G58" s="40">
        <f t="shared" si="1"/>
        <v>23132.46590902039</v>
      </c>
      <c r="H58" s="40">
        <f t="shared" si="6"/>
        <v>2.2246854795122398E-2</v>
      </c>
      <c r="I58" s="40">
        <f t="shared" si="2"/>
        <v>18177.58420741422</v>
      </c>
      <c r="J58" s="40">
        <f t="shared" si="10"/>
        <v>9.4071284468598398E-3</v>
      </c>
      <c r="K58" s="40">
        <f t="shared" si="7"/>
        <v>19952.638610890313</v>
      </c>
      <c r="L58" s="40">
        <f t="shared" si="8"/>
        <v>7.7630183605169588E-5</v>
      </c>
      <c r="P58" s="40">
        <f t="shared" si="11"/>
        <v>6.5156000000000006E-2</v>
      </c>
    </row>
    <row r="59" spans="1:16" x14ac:dyDescent="0.2">
      <c r="A59" s="40">
        <v>40</v>
      </c>
      <c r="B59" s="40">
        <v>0.63100000000000001</v>
      </c>
      <c r="C59" s="40">
        <v>24740</v>
      </c>
      <c r="D59" s="40">
        <v>75.87</v>
      </c>
      <c r="E59" s="44">
        <v>120700</v>
      </c>
      <c r="F59" s="40">
        <v>1499</v>
      </c>
      <c r="G59" s="40">
        <f t="shared" si="1"/>
        <v>27951.51750747699</v>
      </c>
      <c r="H59" s="40">
        <f t="shared" si="6"/>
        <v>1.685082611925745E-2</v>
      </c>
      <c r="I59" s="40">
        <f t="shared" si="2"/>
        <v>22114.522725803516</v>
      </c>
      <c r="J59" s="40">
        <f t="shared" si="10"/>
        <v>1.1262041835447918E-2</v>
      </c>
      <c r="K59" s="40">
        <f t="shared" si="7"/>
        <v>24109.255349002287</v>
      </c>
      <c r="L59" s="40">
        <f t="shared" si="8"/>
        <v>6.4999162635340647E-4</v>
      </c>
      <c r="P59" s="40">
        <f t="shared" si="11"/>
        <v>8.2030000000000006E-2</v>
      </c>
    </row>
    <row r="60" spans="1:16" x14ac:dyDescent="0.2">
      <c r="A60" s="40">
        <v>40</v>
      </c>
      <c r="B60" s="40">
        <v>0.79430000000000001</v>
      </c>
      <c r="C60" s="40">
        <v>29790</v>
      </c>
      <c r="D60" s="40">
        <v>76.02</v>
      </c>
      <c r="E60" s="44">
        <v>143200</v>
      </c>
      <c r="F60" s="40">
        <v>1812</v>
      </c>
      <c r="G60" s="40">
        <f t="shared" si="1"/>
        <v>33369.375301472472</v>
      </c>
      <c r="H60" s="40">
        <f t="shared" si="6"/>
        <v>1.4436884023220332E-2</v>
      </c>
      <c r="I60" s="40">
        <f t="shared" si="2"/>
        <v>26575.759884527815</v>
      </c>
      <c r="J60" s="40">
        <f t="shared" si="10"/>
        <v>1.1641679199749757E-2</v>
      </c>
      <c r="K60" s="40">
        <f t="shared" si="7"/>
        <v>28782.365385517423</v>
      </c>
      <c r="L60" s="40">
        <f t="shared" si="8"/>
        <v>1.1441030666646504E-3</v>
      </c>
      <c r="P60" s="40">
        <f t="shared" si="11"/>
        <v>0.103259</v>
      </c>
    </row>
    <row r="61" spans="1:16" x14ac:dyDescent="0.2">
      <c r="A61" s="40">
        <v>40</v>
      </c>
      <c r="B61" s="40">
        <v>1</v>
      </c>
      <c r="C61" s="40">
        <v>36130</v>
      </c>
      <c r="D61" s="40">
        <v>75.489999999999995</v>
      </c>
      <c r="E61" s="44">
        <v>168900</v>
      </c>
      <c r="F61" s="40">
        <v>2158</v>
      </c>
      <c r="G61" s="40">
        <f t="shared" si="1"/>
        <v>39485.433753199497</v>
      </c>
      <c r="H61" s="40">
        <f t="shared" si="6"/>
        <v>8.625045894492589E-3</v>
      </c>
      <c r="I61" s="40">
        <f t="shared" si="2"/>
        <v>31608.792014704894</v>
      </c>
      <c r="J61" s="40">
        <f t="shared" si="10"/>
        <v>1.5659325399657552E-2</v>
      </c>
      <c r="K61" s="40">
        <f t="shared" si="7"/>
        <v>34057.700254283198</v>
      </c>
      <c r="L61" s="40">
        <f t="shared" si="8"/>
        <v>3.2897979396585941E-3</v>
      </c>
      <c r="P61" s="40">
        <f t="shared" si="11"/>
        <v>0.13</v>
      </c>
    </row>
    <row r="62" spans="1:16" x14ac:dyDescent="0.2">
      <c r="A62" s="40">
        <v>40</v>
      </c>
      <c r="B62" s="40">
        <v>1.2589999999999999</v>
      </c>
      <c r="C62" s="40">
        <v>43350</v>
      </c>
      <c r="D62" s="40">
        <v>74.27</v>
      </c>
      <c r="E62" s="44">
        <v>201300</v>
      </c>
      <c r="F62" s="40">
        <v>2610</v>
      </c>
      <c r="G62" s="40">
        <f t="shared" si="1"/>
        <v>47290.730110566627</v>
      </c>
      <c r="H62" s="40">
        <f t="shared" si="6"/>
        <v>8.2637121492140798E-3</v>
      </c>
      <c r="I62" s="40">
        <f t="shared" si="2"/>
        <v>38075.700853209921</v>
      </c>
      <c r="J62" s="40">
        <f t="shared" si="10"/>
        <v>1.4803053651087382E-2</v>
      </c>
      <c r="K62" s="40">
        <f t="shared" si="7"/>
        <v>40790.067572231565</v>
      </c>
      <c r="L62" s="40">
        <f t="shared" si="8"/>
        <v>3.4872156089767953E-3</v>
      </c>
      <c r="P62" s="40">
        <f t="shared" si="11"/>
        <v>0.16366999999999998</v>
      </c>
    </row>
    <row r="63" spans="1:16" x14ac:dyDescent="0.2">
      <c r="A63" s="40">
        <v>40</v>
      </c>
      <c r="B63" s="40">
        <v>1.585</v>
      </c>
      <c r="C63" s="40">
        <v>52280</v>
      </c>
      <c r="D63" s="40">
        <v>74.81</v>
      </c>
      <c r="E63" s="44">
        <v>242500</v>
      </c>
      <c r="F63" s="40">
        <v>3177</v>
      </c>
      <c r="G63" s="40">
        <f t="shared" si="1"/>
        <v>57167.197218266243</v>
      </c>
      <c r="H63" s="40">
        <f t="shared" si="6"/>
        <v>8.7387350476384393E-3</v>
      </c>
      <c r="I63" s="40">
        <f t="shared" si="2"/>
        <v>46271.757543633525</v>
      </c>
      <c r="J63" s="40">
        <f t="shared" si="10"/>
        <v>1.3207594960718789E-2</v>
      </c>
      <c r="K63" s="40">
        <f t="shared" si="7"/>
        <v>49308.899058996423</v>
      </c>
      <c r="L63" s="40">
        <f t="shared" si="8"/>
        <v>3.2297109502304475E-3</v>
      </c>
      <c r="P63" s="40">
        <f t="shared" si="11"/>
        <v>0.20605000000000001</v>
      </c>
    </row>
    <row r="64" spans="1:16" x14ac:dyDescent="0.2">
      <c r="A64" s="40">
        <v>40</v>
      </c>
      <c r="B64" s="40">
        <v>1.9950000000000001</v>
      </c>
      <c r="C64" s="40">
        <v>63870</v>
      </c>
      <c r="D64" s="40">
        <v>74.31</v>
      </c>
      <c r="E64" s="44">
        <v>285600</v>
      </c>
      <c r="F64" s="40">
        <v>3805</v>
      </c>
      <c r="G64" s="40">
        <f t="shared" si="1"/>
        <v>67705.45937863263</v>
      </c>
      <c r="H64" s="40">
        <f t="shared" si="6"/>
        <v>3.6061263780605797E-3</v>
      </c>
      <c r="I64" s="40">
        <f t="shared" si="2"/>
        <v>55092.96030734152</v>
      </c>
      <c r="J64" s="40">
        <f t="shared" si="10"/>
        <v>1.8884360934264856E-2</v>
      </c>
      <c r="K64" s="40">
        <f t="shared" si="7"/>
        <v>58398.554148063966</v>
      </c>
      <c r="L64" s="40">
        <f t="shared" si="8"/>
        <v>7.3385520496201352E-3</v>
      </c>
      <c r="P64" s="40">
        <f t="shared" si="11"/>
        <v>0.25935000000000002</v>
      </c>
    </row>
    <row r="65" spans="1:16" x14ac:dyDescent="0.2">
      <c r="A65" s="40">
        <v>40</v>
      </c>
      <c r="B65" s="40">
        <v>2.512</v>
      </c>
      <c r="C65" s="40">
        <v>77240</v>
      </c>
      <c r="D65" s="40">
        <v>73.52</v>
      </c>
      <c r="E65" s="44">
        <v>340000</v>
      </c>
      <c r="F65" s="40">
        <v>4638</v>
      </c>
      <c r="G65" s="40">
        <f t="shared" si="1"/>
        <v>81238.680237598048</v>
      </c>
      <c r="H65" s="40">
        <f t="shared" si="6"/>
        <v>2.6800865693988531E-3</v>
      </c>
      <c r="I65" s="40">
        <f t="shared" si="2"/>
        <v>66505.985358749633</v>
      </c>
      <c r="J65" s="40">
        <f t="shared" si="10"/>
        <v>1.9312559573839882E-2</v>
      </c>
      <c r="K65" s="40">
        <f t="shared" si="7"/>
        <v>70071.475923991253</v>
      </c>
      <c r="L65" s="40">
        <f t="shared" si="8"/>
        <v>8.6134069447460337E-3</v>
      </c>
      <c r="P65" s="40">
        <f t="shared" si="11"/>
        <v>0.32656000000000002</v>
      </c>
    </row>
    <row r="66" spans="1:16" x14ac:dyDescent="0.2">
      <c r="A66" s="40">
        <v>40</v>
      </c>
      <c r="B66" s="40">
        <v>3.1619999999999999</v>
      </c>
      <c r="C66" s="40">
        <v>94070</v>
      </c>
      <c r="D66" s="40">
        <v>72.38</v>
      </c>
      <c r="E66" s="44">
        <v>404100</v>
      </c>
      <c r="F66" s="40">
        <v>5578</v>
      </c>
      <c r="G66" s="40">
        <f t="shared" si="1"/>
        <v>96936.068908159126</v>
      </c>
      <c r="H66" s="40">
        <f t="shared" si="6"/>
        <v>9.2826284504162035E-4</v>
      </c>
      <c r="I66" s="40">
        <f t="shared" si="2"/>
        <v>79720.182344084897</v>
      </c>
      <c r="J66" s="40">
        <f t="shared" si="10"/>
        <v>2.3269683533415998E-2</v>
      </c>
      <c r="K66" s="40">
        <f t="shared" si="7"/>
        <v>83611.075399041438</v>
      </c>
      <c r="L66" s="40">
        <f t="shared" si="8"/>
        <v>1.2361517165143596E-2</v>
      </c>
      <c r="P66" s="40">
        <f t="shared" si="11"/>
        <v>0.41105999999999998</v>
      </c>
    </row>
    <row r="67" spans="1:16" x14ac:dyDescent="0.2">
      <c r="A67" s="40">
        <v>40</v>
      </c>
      <c r="B67" s="40">
        <v>3.9809999999999999</v>
      </c>
      <c r="C67" s="44">
        <v>112300</v>
      </c>
      <c r="D67" s="40">
        <v>72.36</v>
      </c>
      <c r="E67" s="44">
        <v>471900</v>
      </c>
      <c r="F67" s="40">
        <v>6696</v>
      </c>
      <c r="G67" s="40">
        <f t="shared" ref="G67:G130" si="12">10^(($N$2/($N$2+$O$2))*LOG(E67)+($O$2/($N$2+$O$2))*LOG(F67))</f>
        <v>114245.33265261439</v>
      </c>
      <c r="H67" s="40">
        <f t="shared" si="6"/>
        <v>3.0007391229031711E-4</v>
      </c>
      <c r="I67" s="40">
        <f t="shared" ref="I67:I130" si="13">10^(10^(($N$2/($N$2+$O$2))*LOG(LOG(E67))+($O$2/($N$2+$O$2))*LOG(LOG(F67))))</f>
        <v>94489.512355145329</v>
      </c>
      <c r="J67" s="40">
        <f t="shared" si="10"/>
        <v>2.5153134227150504E-2</v>
      </c>
      <c r="K67" s="40">
        <f t="shared" si="7"/>
        <v>98540.978915251893</v>
      </c>
      <c r="L67" s="40">
        <f t="shared" si="8"/>
        <v>1.5011205135282986E-2</v>
      </c>
      <c r="P67" s="40">
        <f t="shared" si="11"/>
        <v>0.51753000000000005</v>
      </c>
    </row>
    <row r="68" spans="1:16" x14ac:dyDescent="0.2">
      <c r="A68" s="40">
        <v>40</v>
      </c>
      <c r="B68" s="40">
        <v>5.0119999999999996</v>
      </c>
      <c r="C68" s="44">
        <v>133400</v>
      </c>
      <c r="D68" s="40">
        <v>71.709999999999994</v>
      </c>
      <c r="E68" s="44">
        <v>565300</v>
      </c>
      <c r="F68" s="40">
        <v>8029</v>
      </c>
      <c r="G68" s="40">
        <f t="shared" si="12"/>
        <v>136900.95454687532</v>
      </c>
      <c r="H68" s="40">
        <f t="shared" ref="H68:H131" si="14">(G68-C68)^2/C68^2</f>
        <v>6.8874948241510689E-4</v>
      </c>
      <c r="I68" s="40">
        <f t="shared" si="13"/>
        <v>113602.31421596484</v>
      </c>
      <c r="J68" s="40">
        <f t="shared" si="10"/>
        <v>2.2025064814110248E-2</v>
      </c>
      <c r="K68" s="40">
        <f t="shared" ref="K68:K131" si="15">10^(($N$2/($N$2+$O$2))*LOG(E68)+($O$2/($N$2+$O$2))*LOG(F68)+($N$2/(($N$2+$O$2)^2)*$O$2*(-$M$2)))</f>
        <v>118082.32128398298</v>
      </c>
      <c r="L68" s="40">
        <f t="shared" ref="L68:L131" si="16">(K68-C68)^2/C68^2</f>
        <v>1.318482145249269E-2</v>
      </c>
      <c r="P68" s="40">
        <f t="shared" si="11"/>
        <v>0.65155999999999992</v>
      </c>
    </row>
    <row r="69" spans="1:16" x14ac:dyDescent="0.2">
      <c r="A69" s="40">
        <v>40</v>
      </c>
      <c r="B69" s="40">
        <v>6.31</v>
      </c>
      <c r="C69" s="44">
        <v>162000</v>
      </c>
      <c r="D69" s="40">
        <v>71.88</v>
      </c>
      <c r="E69" s="44">
        <v>665300</v>
      </c>
      <c r="F69" s="40">
        <v>9687</v>
      </c>
      <c r="G69" s="40">
        <f t="shared" si="12"/>
        <v>162458.12961265925</v>
      </c>
      <c r="H69" s="40">
        <f t="shared" si="14"/>
        <v>7.9973609966207204E-6</v>
      </c>
      <c r="I69" s="40">
        <f t="shared" si="13"/>
        <v>135511.77564511751</v>
      </c>
      <c r="J69" s="40">
        <f t="shared" si="10"/>
        <v>2.6734721440123073E-2</v>
      </c>
      <c r="K69" s="40">
        <f t="shared" si="15"/>
        <v>140126.36449184516</v>
      </c>
      <c r="L69" s="40">
        <f t="shared" si="16"/>
        <v>1.8231059683874874E-2</v>
      </c>
      <c r="P69" s="40">
        <f t="shared" si="11"/>
        <v>0.82030000000000003</v>
      </c>
    </row>
    <row r="70" spans="1:16" x14ac:dyDescent="0.2">
      <c r="A70" s="40">
        <v>40</v>
      </c>
      <c r="B70" s="40">
        <v>7.9429999999999996</v>
      </c>
      <c r="C70" s="44">
        <v>194300</v>
      </c>
      <c r="D70" s="40">
        <v>71.17</v>
      </c>
      <c r="E70" s="44">
        <v>782500</v>
      </c>
      <c r="F70" s="40">
        <v>11690</v>
      </c>
      <c r="G70" s="40">
        <f t="shared" si="12"/>
        <v>192720.4204764888</v>
      </c>
      <c r="H70" s="40">
        <f t="shared" si="14"/>
        <v>6.6090249175508039E-5</v>
      </c>
      <c r="I70" s="40">
        <f t="shared" si="13"/>
        <v>161573.33721728777</v>
      </c>
      <c r="J70" s="40">
        <f t="shared" si="10"/>
        <v>2.8369902406261461E-2</v>
      </c>
      <c r="K70" s="40">
        <f t="shared" si="15"/>
        <v>166228.75044232811</v>
      </c>
      <c r="L70" s="40">
        <f t="shared" si="16"/>
        <v>2.0872664338937499E-2</v>
      </c>
      <c r="P70" s="40">
        <f t="shared" si="11"/>
        <v>1.0325899999999999</v>
      </c>
    </row>
    <row r="71" spans="1:16" x14ac:dyDescent="0.2">
      <c r="A71" s="40">
        <v>40</v>
      </c>
      <c r="B71" s="40">
        <v>10</v>
      </c>
      <c r="C71" s="44">
        <v>232800</v>
      </c>
      <c r="D71" s="40">
        <v>70.69</v>
      </c>
      <c r="E71" s="44">
        <v>916000</v>
      </c>
      <c r="F71" s="40">
        <v>14200</v>
      </c>
      <c r="G71" s="40">
        <f t="shared" si="12"/>
        <v>228398.42104655906</v>
      </c>
      <c r="H71" s="40">
        <f t="shared" si="14"/>
        <v>3.5747941693263274E-4</v>
      </c>
      <c r="I71" s="40">
        <f t="shared" si="13"/>
        <v>192610.76075402557</v>
      </c>
      <c r="J71" s="40">
        <f t="shared" si="10"/>
        <v>2.9802563281059419E-2</v>
      </c>
      <c r="K71" s="40">
        <f t="shared" si="15"/>
        <v>197002.39362129252</v>
      </c>
      <c r="L71" s="40">
        <f t="shared" si="16"/>
        <v>2.3645147347930738E-2</v>
      </c>
      <c r="P71" s="40">
        <f t="shared" si="11"/>
        <v>1.3</v>
      </c>
    </row>
    <row r="72" spans="1:16" x14ac:dyDescent="0.2">
      <c r="A72" s="40">
        <v>40</v>
      </c>
      <c r="B72" s="40">
        <v>12.59</v>
      </c>
      <c r="C72" s="44">
        <v>278700</v>
      </c>
      <c r="D72" s="40">
        <v>70.19</v>
      </c>
      <c r="E72" s="44">
        <v>1079000</v>
      </c>
      <c r="F72" s="40">
        <v>17110</v>
      </c>
      <c r="G72" s="40">
        <f t="shared" si="12"/>
        <v>271080.09737345646</v>
      </c>
      <c r="H72" s="40">
        <f t="shared" si="14"/>
        <v>7.4752359567319539E-4</v>
      </c>
      <c r="I72" s="40">
        <f t="shared" si="13"/>
        <v>229628.42815513111</v>
      </c>
      <c r="J72" s="40">
        <f t="shared" si="10"/>
        <v>3.1001735121971533E-2</v>
      </c>
      <c r="K72" s="40">
        <f t="shared" si="15"/>
        <v>233816.97562076262</v>
      </c>
      <c r="L72" s="40">
        <f t="shared" si="16"/>
        <v>2.5935241101938341E-2</v>
      </c>
      <c r="P72" s="40">
        <f t="shared" si="11"/>
        <v>1.6367</v>
      </c>
    </row>
    <row r="73" spans="1:16" x14ac:dyDescent="0.2">
      <c r="A73" s="40">
        <v>40</v>
      </c>
      <c r="B73" s="40">
        <v>15.85</v>
      </c>
      <c r="C73" s="44">
        <v>333300</v>
      </c>
      <c r="D73" s="40">
        <v>69.69</v>
      </c>
      <c r="E73" s="44">
        <v>1262000</v>
      </c>
      <c r="F73" s="40">
        <v>20650</v>
      </c>
      <c r="G73" s="40">
        <f t="shared" si="12"/>
        <v>320390.46931260976</v>
      </c>
      <c r="H73" s="40">
        <f t="shared" si="14"/>
        <v>1.5002038688897734E-3</v>
      </c>
      <c r="I73" s="40">
        <f t="shared" si="13"/>
        <v>272753.38743943005</v>
      </c>
      <c r="J73" s="40">
        <f t="shared" si="10"/>
        <v>3.2999630229087418E-2</v>
      </c>
      <c r="K73" s="40">
        <f t="shared" si="15"/>
        <v>276349.06169148529</v>
      </c>
      <c r="L73" s="40">
        <f t="shared" si="16"/>
        <v>2.9196523380693142E-2</v>
      </c>
      <c r="P73" s="40">
        <f t="shared" si="11"/>
        <v>2.0605000000000002</v>
      </c>
    </row>
    <row r="74" spans="1:16" x14ac:dyDescent="0.2">
      <c r="A74" s="40">
        <v>40</v>
      </c>
      <c r="B74" s="40">
        <v>19.95</v>
      </c>
      <c r="C74" s="44">
        <v>398100</v>
      </c>
      <c r="D74" s="40">
        <v>69.239999999999995</v>
      </c>
      <c r="E74" s="44">
        <v>1477000</v>
      </c>
      <c r="F74" s="40">
        <v>24950</v>
      </c>
      <c r="G74" s="40">
        <f t="shared" si="12"/>
        <v>378974.95802498964</v>
      </c>
      <c r="H74" s="40">
        <f t="shared" si="14"/>
        <v>2.307918342760543E-3</v>
      </c>
      <c r="I74" s="40">
        <f t="shared" si="13"/>
        <v>324198.48702594265</v>
      </c>
      <c r="J74" s="40">
        <f t="shared" si="10"/>
        <v>3.4460557907879344E-2</v>
      </c>
      <c r="K74" s="40">
        <f t="shared" si="15"/>
        <v>326880.42899487657</v>
      </c>
      <c r="L74" s="40">
        <f t="shared" si="16"/>
        <v>3.2004743545113713E-2</v>
      </c>
      <c r="P74" s="40">
        <f t="shared" si="11"/>
        <v>2.5935000000000001</v>
      </c>
    </row>
    <row r="75" spans="1:16" x14ac:dyDescent="0.2">
      <c r="A75" s="40">
        <v>40</v>
      </c>
      <c r="B75" s="40">
        <v>25.12</v>
      </c>
      <c r="C75" s="44">
        <v>475100</v>
      </c>
      <c r="D75" s="40">
        <v>68.59</v>
      </c>
      <c r="E75" s="44">
        <v>1725000</v>
      </c>
      <c r="F75" s="40">
        <v>30140</v>
      </c>
      <c r="G75" s="40">
        <f t="shared" si="12"/>
        <v>447617.59442993702</v>
      </c>
      <c r="H75" s="40">
        <f t="shared" si="14"/>
        <v>3.3461039449600807E-3</v>
      </c>
      <c r="I75" s="40">
        <f t="shared" si="13"/>
        <v>384772.27841615159</v>
      </c>
      <c r="J75" s="40">
        <f t="shared" si="10"/>
        <v>3.6146982655765582E-2</v>
      </c>
      <c r="K75" s="40">
        <f t="shared" si="15"/>
        <v>386087.33425406058</v>
      </c>
      <c r="L75" s="40">
        <f t="shared" si="16"/>
        <v>3.5102136772005001E-2</v>
      </c>
      <c r="P75" s="40">
        <f t="shared" si="11"/>
        <v>3.2656000000000001</v>
      </c>
    </row>
    <row r="76" spans="1:16" x14ac:dyDescent="0.2">
      <c r="A76" s="40">
        <v>40</v>
      </c>
      <c r="B76" s="40">
        <v>31.62</v>
      </c>
      <c r="C76" s="44">
        <v>565900</v>
      </c>
      <c r="D76" s="40">
        <v>68</v>
      </c>
      <c r="E76" s="44">
        <v>2008000</v>
      </c>
      <c r="F76" s="40">
        <v>36430</v>
      </c>
      <c r="G76" s="40">
        <f t="shared" si="12"/>
        <v>527629.24921615492</v>
      </c>
      <c r="H76" s="40">
        <f t="shared" si="14"/>
        <v>4.5735620592361748E-3</v>
      </c>
      <c r="I76" s="40">
        <f t="shared" si="13"/>
        <v>455794.17028816172</v>
      </c>
      <c r="J76" s="40">
        <f t="shared" si="10"/>
        <v>3.7856568072620674E-2</v>
      </c>
      <c r="K76" s="40">
        <f t="shared" si="15"/>
        <v>455100.45368920808</v>
      </c>
      <c r="L76" s="40">
        <f t="shared" si="16"/>
        <v>3.8335097867387952E-2</v>
      </c>
      <c r="P76" s="40">
        <f t="shared" si="11"/>
        <v>4.1106000000000007</v>
      </c>
    </row>
    <row r="77" spans="1:16" x14ac:dyDescent="0.2">
      <c r="A77" s="40">
        <v>40</v>
      </c>
      <c r="B77" s="40">
        <v>39.81</v>
      </c>
      <c r="C77" s="44">
        <v>673900</v>
      </c>
      <c r="D77" s="40">
        <v>67.44</v>
      </c>
      <c r="E77" s="44">
        <v>2351000</v>
      </c>
      <c r="F77" s="40">
        <v>44100</v>
      </c>
      <c r="G77" s="40">
        <f t="shared" si="12"/>
        <v>624666.11636517744</v>
      </c>
      <c r="H77" s="40">
        <f t="shared" si="14"/>
        <v>5.337492489984004E-3</v>
      </c>
      <c r="I77" s="40">
        <f t="shared" si="13"/>
        <v>542054.77791716694</v>
      </c>
      <c r="J77" s="40">
        <f t="shared" si="10"/>
        <v>3.8276998878986494E-2</v>
      </c>
      <c r="K77" s="40">
        <f t="shared" si="15"/>
        <v>538798.47143501323</v>
      </c>
      <c r="L77" s="40">
        <f t="shared" si="16"/>
        <v>4.0191074094764349E-2</v>
      </c>
      <c r="P77" s="40">
        <f t="shared" si="11"/>
        <v>5.1753000000000009</v>
      </c>
    </row>
    <row r="78" spans="1:16" x14ac:dyDescent="0.2">
      <c r="A78" s="40">
        <v>40</v>
      </c>
      <c r="B78" s="40">
        <v>50</v>
      </c>
      <c r="C78" s="44">
        <v>793500</v>
      </c>
      <c r="D78" s="40">
        <v>66.34</v>
      </c>
      <c r="E78" s="44">
        <v>2650000</v>
      </c>
      <c r="F78" s="40">
        <v>53330</v>
      </c>
      <c r="G78" s="40">
        <f t="shared" si="12"/>
        <v>720810.51022736984</v>
      </c>
      <c r="H78" s="40">
        <f t="shared" si="14"/>
        <v>8.3916889684663067E-3</v>
      </c>
      <c r="I78" s="40">
        <f t="shared" si="13"/>
        <v>629717.56351466873</v>
      </c>
      <c r="J78" s="40">
        <f t="shared" si="10"/>
        <v>4.2603059913898046E-2</v>
      </c>
      <c r="K78" s="40">
        <f t="shared" si="15"/>
        <v>621726.69675868726</v>
      </c>
      <c r="L78" s="40">
        <f t="shared" si="16"/>
        <v>4.6861638821778524E-2</v>
      </c>
      <c r="P78" s="40">
        <f t="shared" si="11"/>
        <v>6.5</v>
      </c>
    </row>
    <row r="79" spans="1:16" x14ac:dyDescent="0.2">
      <c r="A79" s="40">
        <v>50</v>
      </c>
      <c r="B79" s="40">
        <v>0.01</v>
      </c>
      <c r="C79" s="40">
        <v>110.6</v>
      </c>
      <c r="D79" s="40">
        <v>84.15</v>
      </c>
      <c r="E79" s="40">
        <v>520.29999999999995</v>
      </c>
      <c r="F79" s="40">
        <v>17.91</v>
      </c>
      <c r="G79" s="40">
        <f t="shared" si="12"/>
        <v>169.25223509008836</v>
      </c>
      <c r="H79" s="40">
        <f t="shared" si="14"/>
        <v>0.28122820788980979</v>
      </c>
      <c r="I79" s="40">
        <f t="shared" si="13"/>
        <v>125.5506324874691</v>
      </c>
      <c r="J79" s="40">
        <f t="shared" si="10"/>
        <v>1.8272958920058497E-2</v>
      </c>
      <c r="K79" s="40">
        <f t="shared" si="15"/>
        <v>145.9865409126626</v>
      </c>
      <c r="L79" s="40">
        <f t="shared" si="16"/>
        <v>0.10236841278081621</v>
      </c>
      <c r="P79" s="40">
        <f>B79*$S$4</f>
        <v>2.1999999999999998E-4</v>
      </c>
    </row>
    <row r="80" spans="1:16" x14ac:dyDescent="0.2">
      <c r="A80" s="40">
        <v>50</v>
      </c>
      <c r="B80" s="40">
        <v>1.259E-2</v>
      </c>
      <c r="C80" s="40">
        <v>139.19999999999999</v>
      </c>
      <c r="D80" s="40">
        <v>83.56</v>
      </c>
      <c r="E80" s="40">
        <v>652.79999999999995</v>
      </c>
      <c r="F80" s="40">
        <v>21.02</v>
      </c>
      <c r="G80" s="40">
        <f t="shared" si="12"/>
        <v>207.6814310725278</v>
      </c>
      <c r="H80" s="40">
        <f t="shared" si="14"/>
        <v>0.24202887609726861</v>
      </c>
      <c r="I80" s="40">
        <f t="shared" si="13"/>
        <v>154.28113540857876</v>
      </c>
      <c r="J80" s="40">
        <f t="shared" si="10"/>
        <v>1.173787845632104E-2</v>
      </c>
      <c r="K80" s="40">
        <f t="shared" si="15"/>
        <v>179.13319559964515</v>
      </c>
      <c r="L80" s="40">
        <f t="shared" si="16"/>
        <v>8.229807184318437E-2</v>
      </c>
      <c r="P80" s="40">
        <f t="shared" ref="P80:P116" si="17">B80*$S$4</f>
        <v>2.7698000000000002E-4</v>
      </c>
    </row>
    <row r="81" spans="1:16" x14ac:dyDescent="0.2">
      <c r="A81" s="40">
        <v>50</v>
      </c>
      <c r="B81" s="40">
        <v>1.585E-2</v>
      </c>
      <c r="C81" s="40">
        <v>174.1</v>
      </c>
      <c r="D81" s="40">
        <v>83.47</v>
      </c>
      <c r="E81" s="40">
        <v>817.9</v>
      </c>
      <c r="F81" s="40">
        <v>24.7</v>
      </c>
      <c r="G81" s="40">
        <f t="shared" si="12"/>
        <v>254.7020594411722</v>
      </c>
      <c r="H81" s="40">
        <f t="shared" si="14"/>
        <v>0.21433580911094943</v>
      </c>
      <c r="I81" s="40">
        <f t="shared" si="13"/>
        <v>189.50805959371723</v>
      </c>
      <c r="J81" s="40">
        <f t="shared" si="10"/>
        <v>7.8324630863887152E-3</v>
      </c>
      <c r="K81" s="40">
        <f t="shared" si="15"/>
        <v>219.69029006533711</v>
      </c>
      <c r="L81" s="40">
        <f t="shared" si="16"/>
        <v>6.8572055588140876E-2</v>
      </c>
      <c r="P81" s="40">
        <f t="shared" si="17"/>
        <v>3.4869999999999996E-4</v>
      </c>
    </row>
    <row r="82" spans="1:16" x14ac:dyDescent="0.2">
      <c r="A82" s="40">
        <v>50</v>
      </c>
      <c r="B82" s="40">
        <v>1.9949999999999999E-2</v>
      </c>
      <c r="C82" s="40">
        <v>217.8</v>
      </c>
      <c r="D82" s="40">
        <v>83.27</v>
      </c>
      <c r="E82" s="40">
        <v>1022</v>
      </c>
      <c r="F82" s="40">
        <v>29.66</v>
      </c>
      <c r="G82" s="40">
        <f t="shared" si="12"/>
        <v>314.0684511402867</v>
      </c>
      <c r="H82" s="40">
        <f t="shared" si="14"/>
        <v>0.19536745459751881</v>
      </c>
      <c r="I82" s="40">
        <f t="shared" si="13"/>
        <v>235.09935799630563</v>
      </c>
      <c r="J82" s="40">
        <f t="shared" si="10"/>
        <v>6.3087631276523273E-3</v>
      </c>
      <c r="K82" s="40">
        <f t="shared" si="15"/>
        <v>270.89607866840578</v>
      </c>
      <c r="L82" s="40">
        <f t="shared" si="16"/>
        <v>5.9430467332173338E-2</v>
      </c>
      <c r="P82" s="40">
        <f t="shared" si="17"/>
        <v>4.3889999999999993E-4</v>
      </c>
    </row>
    <row r="83" spans="1:16" x14ac:dyDescent="0.2">
      <c r="A83" s="40">
        <v>50</v>
      </c>
      <c r="B83" s="40">
        <v>2.512E-2</v>
      </c>
      <c r="C83" s="40">
        <v>271.39999999999998</v>
      </c>
      <c r="D83" s="40">
        <v>83.12</v>
      </c>
      <c r="E83" s="40">
        <v>1274</v>
      </c>
      <c r="F83" s="40">
        <v>35.25</v>
      </c>
      <c r="G83" s="40">
        <f t="shared" si="12"/>
        <v>385.32985505162253</v>
      </c>
      <c r="H83" s="40">
        <f t="shared" si="14"/>
        <v>0.17622008364179143</v>
      </c>
      <c r="I83" s="40">
        <f t="shared" si="13"/>
        <v>289.53454901114895</v>
      </c>
      <c r="J83" s="40">
        <f t="shared" si="10"/>
        <v>4.4647159361698909E-3</v>
      </c>
      <c r="K83" s="40">
        <f t="shared" si="15"/>
        <v>332.36177129018188</v>
      </c>
      <c r="L83" s="40">
        <f t="shared" si="16"/>
        <v>5.0453984319365437E-2</v>
      </c>
      <c r="M83" s="44"/>
      <c r="P83" s="40">
        <f t="shared" si="17"/>
        <v>5.5263999999999997E-4</v>
      </c>
    </row>
    <row r="84" spans="1:16" x14ac:dyDescent="0.2">
      <c r="A84" s="40">
        <v>50</v>
      </c>
      <c r="B84" s="40">
        <v>3.1620000000000002E-2</v>
      </c>
      <c r="C84" s="40">
        <v>336.1</v>
      </c>
      <c r="D84" s="40">
        <v>83.02</v>
      </c>
      <c r="E84" s="40">
        <v>1582</v>
      </c>
      <c r="F84" s="40">
        <v>42.14</v>
      </c>
      <c r="G84" s="40">
        <f t="shared" si="12"/>
        <v>472.46447945140972</v>
      </c>
      <c r="H84" s="40">
        <f t="shared" si="14"/>
        <v>0.1646135167020655</v>
      </c>
      <c r="I84" s="40">
        <f t="shared" si="13"/>
        <v>356.79576643842586</v>
      </c>
      <c r="J84" s="40">
        <f t="shared" si="10"/>
        <v>3.7916304651211055E-3</v>
      </c>
      <c r="K84" s="40">
        <f t="shared" si="15"/>
        <v>407.51872507030959</v>
      </c>
      <c r="L84" s="40">
        <f t="shared" si="16"/>
        <v>4.5153057271198851E-2</v>
      </c>
      <c r="M84" s="44"/>
      <c r="P84" s="40">
        <f t="shared" si="17"/>
        <v>6.9563999999999997E-4</v>
      </c>
    </row>
    <row r="85" spans="1:16" x14ac:dyDescent="0.2">
      <c r="A85" s="40">
        <v>50</v>
      </c>
      <c r="B85" s="40">
        <v>3.9809999999999998E-2</v>
      </c>
      <c r="C85" s="40">
        <v>416.2</v>
      </c>
      <c r="D85" s="40">
        <v>83.32</v>
      </c>
      <c r="E85" s="40">
        <v>1961</v>
      </c>
      <c r="F85" s="40">
        <v>50.3</v>
      </c>
      <c r="G85" s="40">
        <f t="shared" si="12"/>
        <v>578.32822828412293</v>
      </c>
      <c r="H85" s="40">
        <f t="shared" si="14"/>
        <v>0.1517445569208509</v>
      </c>
      <c r="I85" s="40">
        <f t="shared" si="13"/>
        <v>438.72838744333092</v>
      </c>
      <c r="J85" s="40">
        <f t="shared" si="10"/>
        <v>2.9299220170136771E-3</v>
      </c>
      <c r="K85" s="40">
        <f t="shared" si="15"/>
        <v>498.83026663966348</v>
      </c>
      <c r="L85" s="40">
        <f t="shared" si="16"/>
        <v>3.9416145881225807E-2</v>
      </c>
      <c r="M85" s="44"/>
      <c r="P85" s="40">
        <f t="shared" si="17"/>
        <v>8.7581999999999992E-4</v>
      </c>
    </row>
    <row r="86" spans="1:16" x14ac:dyDescent="0.2">
      <c r="A86" s="40">
        <v>50</v>
      </c>
      <c r="B86" s="40">
        <v>5.0119999999999998E-2</v>
      </c>
      <c r="C86" s="40">
        <v>512.5</v>
      </c>
      <c r="D86" s="40">
        <v>83.95</v>
      </c>
      <c r="E86" s="40">
        <v>2433</v>
      </c>
      <c r="F86" s="40">
        <v>60.71</v>
      </c>
      <c r="G86" s="40">
        <f t="shared" si="12"/>
        <v>710.96488346325827</v>
      </c>
      <c r="H86" s="40">
        <f t="shared" si="14"/>
        <v>0.1499614418773004</v>
      </c>
      <c r="I86" s="40">
        <f t="shared" si="13"/>
        <v>542.60244480171866</v>
      </c>
      <c r="J86" s="40">
        <f t="shared" si="10"/>
        <v>3.4499738081257112E-3</v>
      </c>
      <c r="K86" s="40">
        <f t="shared" si="15"/>
        <v>613.23446625050565</v>
      </c>
      <c r="L86" s="40">
        <f t="shared" si="16"/>
        <v>3.8633890077903195E-2</v>
      </c>
      <c r="M86" s="44"/>
      <c r="P86" s="40">
        <f t="shared" si="17"/>
        <v>1.1026399999999998E-3</v>
      </c>
    </row>
    <row r="87" spans="1:16" x14ac:dyDescent="0.2">
      <c r="A87" s="40">
        <v>50</v>
      </c>
      <c r="B87" s="40">
        <v>6.3100000000000003E-2</v>
      </c>
      <c r="C87" s="40">
        <v>640</v>
      </c>
      <c r="D87" s="40">
        <v>84.76</v>
      </c>
      <c r="E87" s="40">
        <v>3015</v>
      </c>
      <c r="F87" s="40">
        <v>72.62</v>
      </c>
      <c r="G87" s="40">
        <f t="shared" si="12"/>
        <v>870.7168704998237</v>
      </c>
      <c r="H87" s="40">
        <f t="shared" si="14"/>
        <v>0.12995672444636822</v>
      </c>
      <c r="I87" s="40">
        <f t="shared" si="13"/>
        <v>667.29288246213298</v>
      </c>
      <c r="J87" s="40">
        <f t="shared" si="10"/>
        <v>1.818607014384292E-3</v>
      </c>
      <c r="K87" s="40">
        <f t="shared" si="15"/>
        <v>751.026679032684</v>
      </c>
      <c r="L87" s="40">
        <f t="shared" si="16"/>
        <v>3.0095027971256426E-2</v>
      </c>
      <c r="M87" s="44"/>
      <c r="P87" s="40">
        <f t="shared" si="17"/>
        <v>1.3882E-3</v>
      </c>
    </row>
    <row r="88" spans="1:16" x14ac:dyDescent="0.2">
      <c r="A88" s="40">
        <v>50</v>
      </c>
      <c r="B88" s="40">
        <v>7.9430000000000001E-2</v>
      </c>
      <c r="C88" s="40">
        <v>799.5</v>
      </c>
      <c r="D88" s="40">
        <v>84.25</v>
      </c>
      <c r="E88" s="40">
        <v>3727</v>
      </c>
      <c r="F88" s="40">
        <v>87.62</v>
      </c>
      <c r="G88" s="40">
        <f t="shared" si="12"/>
        <v>1067.6789443776108</v>
      </c>
      <c r="H88" s="40">
        <f t="shared" si="14"/>
        <v>0.11251551639332069</v>
      </c>
      <c r="I88" s="40">
        <f t="shared" si="13"/>
        <v>822.81704357591923</v>
      </c>
      <c r="J88" s="40">
        <f t="shared" si="10"/>
        <v>8.5056994442870779E-4</v>
      </c>
      <c r="K88" s="40">
        <f t="shared" si="15"/>
        <v>920.91401813398204</v>
      </c>
      <c r="L88" s="40">
        <f t="shared" si="16"/>
        <v>2.3062199677548498E-2</v>
      </c>
      <c r="M88" s="44"/>
      <c r="P88" s="40">
        <f t="shared" si="17"/>
        <v>1.7474599999999999E-3</v>
      </c>
    </row>
    <row r="89" spans="1:16" x14ac:dyDescent="0.2">
      <c r="A89" s="40">
        <v>50</v>
      </c>
      <c r="B89" s="40">
        <v>0.1</v>
      </c>
      <c r="C89" s="40">
        <v>967.9</v>
      </c>
      <c r="D89" s="40">
        <v>83.62</v>
      </c>
      <c r="E89" s="40">
        <v>4585</v>
      </c>
      <c r="F89" s="40">
        <v>108.4</v>
      </c>
      <c r="G89" s="40">
        <f t="shared" si="12"/>
        <v>1315.939694686396</v>
      </c>
      <c r="H89" s="40">
        <f t="shared" si="14"/>
        <v>0.12929942045476489</v>
      </c>
      <c r="I89" s="40">
        <f t="shared" si="13"/>
        <v>1024.1160979779959</v>
      </c>
      <c r="J89" s="40">
        <f t="shared" ref="J89:J152" si="18">(I89-C89)^2/C89^2</f>
        <v>3.3733423233684688E-3</v>
      </c>
      <c r="K89" s="40">
        <f t="shared" si="15"/>
        <v>1135.0484321502627</v>
      </c>
      <c r="L89" s="40">
        <f t="shared" si="16"/>
        <v>2.9822471679042714E-2</v>
      </c>
      <c r="M89" s="44"/>
      <c r="P89" s="40">
        <f t="shared" si="17"/>
        <v>2.2000000000000001E-3</v>
      </c>
    </row>
    <row r="90" spans="1:16" x14ac:dyDescent="0.2">
      <c r="A90" s="40">
        <v>50</v>
      </c>
      <c r="B90" s="40">
        <v>0.12590000000000001</v>
      </c>
      <c r="C90" s="40">
        <v>1202</v>
      </c>
      <c r="D90" s="40">
        <v>84.06</v>
      </c>
      <c r="E90" s="40">
        <v>5659</v>
      </c>
      <c r="F90" s="40">
        <v>129.5</v>
      </c>
      <c r="G90" s="40">
        <f t="shared" si="12"/>
        <v>1606.631898934193</v>
      </c>
      <c r="H90" s="40">
        <f t="shared" si="14"/>
        <v>0.11332123501533149</v>
      </c>
      <c r="I90" s="40">
        <f t="shared" si="13"/>
        <v>1254.5281554013527</v>
      </c>
      <c r="J90" s="40">
        <f t="shared" si="18"/>
        <v>1.9097449272487198E-3</v>
      </c>
      <c r="K90" s="40">
        <f t="shared" si="15"/>
        <v>1385.7816017643879</v>
      </c>
      <c r="L90" s="40">
        <f t="shared" si="16"/>
        <v>2.3377341941940962E-2</v>
      </c>
      <c r="M90" s="44"/>
      <c r="P90" s="40">
        <f t="shared" si="17"/>
        <v>2.7698000000000002E-3</v>
      </c>
    </row>
    <row r="91" spans="1:16" x14ac:dyDescent="0.2">
      <c r="A91" s="40">
        <v>50</v>
      </c>
      <c r="B91" s="40">
        <v>0.1585</v>
      </c>
      <c r="C91" s="40">
        <v>1484</v>
      </c>
      <c r="D91" s="40">
        <v>82.15</v>
      </c>
      <c r="E91" s="40">
        <v>6955</v>
      </c>
      <c r="F91" s="40">
        <v>155.9</v>
      </c>
      <c r="G91" s="40">
        <f t="shared" si="12"/>
        <v>1961.0114432461096</v>
      </c>
      <c r="H91" s="40">
        <f t="shared" si="14"/>
        <v>0.10332128371439853</v>
      </c>
      <c r="I91" s="40">
        <f t="shared" si="13"/>
        <v>1538.5346661277169</v>
      </c>
      <c r="J91" s="40">
        <f t="shared" si="18"/>
        <v>1.3504469097423541E-3</v>
      </c>
      <c r="K91" s="40">
        <f t="shared" si="15"/>
        <v>1691.4475435864583</v>
      </c>
      <c r="L91" s="40">
        <f t="shared" si="16"/>
        <v>1.9541090291072212E-2</v>
      </c>
      <c r="M91" s="44"/>
      <c r="P91" s="40">
        <f t="shared" si="17"/>
        <v>3.4869999999999996E-3</v>
      </c>
    </row>
    <row r="92" spans="1:16" x14ac:dyDescent="0.2">
      <c r="A92" s="40">
        <v>50</v>
      </c>
      <c r="B92" s="40">
        <v>0.19950000000000001</v>
      </c>
      <c r="C92" s="40">
        <v>1891</v>
      </c>
      <c r="D92" s="40">
        <v>82.21</v>
      </c>
      <c r="E92" s="40">
        <v>8566</v>
      </c>
      <c r="F92" s="40">
        <v>185.7</v>
      </c>
      <c r="G92" s="40">
        <f t="shared" si="12"/>
        <v>2388.4858969198563</v>
      </c>
      <c r="H92" s="40">
        <f t="shared" si="14"/>
        <v>6.9211536299489229E-2</v>
      </c>
      <c r="I92" s="40">
        <f t="shared" si="13"/>
        <v>1878.8965457764789</v>
      </c>
      <c r="J92" s="40">
        <f t="shared" si="18"/>
        <v>4.096713625002371E-5</v>
      </c>
      <c r="K92" s="40">
        <f t="shared" si="15"/>
        <v>2060.1606467673059</v>
      </c>
      <c r="L92" s="40">
        <f t="shared" si="16"/>
        <v>8.0023145106711477E-3</v>
      </c>
      <c r="M92" s="44"/>
      <c r="P92" s="40">
        <f t="shared" si="17"/>
        <v>4.3889999999999997E-3</v>
      </c>
    </row>
    <row r="93" spans="1:16" x14ac:dyDescent="0.2">
      <c r="A93" s="40">
        <v>50</v>
      </c>
      <c r="B93" s="40">
        <v>0.25119999999999998</v>
      </c>
      <c r="C93" s="40">
        <v>2329</v>
      </c>
      <c r="D93" s="40">
        <v>83.03</v>
      </c>
      <c r="E93" s="40">
        <v>10500</v>
      </c>
      <c r="F93" s="40">
        <v>222.4</v>
      </c>
      <c r="G93" s="40">
        <f t="shared" si="12"/>
        <v>2905.1671651034676</v>
      </c>
      <c r="H93" s="40">
        <f t="shared" si="14"/>
        <v>6.1200931548462997E-2</v>
      </c>
      <c r="I93" s="40">
        <f t="shared" si="13"/>
        <v>2293.9884210661503</v>
      </c>
      <c r="J93" s="40">
        <f t="shared" si="18"/>
        <v>2.2598749934621054E-4</v>
      </c>
      <c r="K93" s="40">
        <f t="shared" si="15"/>
        <v>2505.8180471339524</v>
      </c>
      <c r="L93" s="40">
        <f t="shared" si="16"/>
        <v>5.7638703354560786E-3</v>
      </c>
      <c r="M93" s="44"/>
      <c r="P93" s="40">
        <f t="shared" si="17"/>
        <v>5.526399999999999E-3</v>
      </c>
    </row>
    <row r="94" spans="1:16" x14ac:dyDescent="0.2">
      <c r="A94" s="40">
        <v>50</v>
      </c>
      <c r="B94" s="40">
        <v>0.31619999999999998</v>
      </c>
      <c r="C94" s="40">
        <v>2829</v>
      </c>
      <c r="D94" s="40">
        <v>81.459999999999994</v>
      </c>
      <c r="E94" s="40">
        <v>12810</v>
      </c>
      <c r="F94" s="40">
        <v>285.60000000000002</v>
      </c>
      <c r="G94" s="40">
        <f t="shared" si="12"/>
        <v>3605.3892061013516</v>
      </c>
      <c r="H94" s="40">
        <f t="shared" si="14"/>
        <v>7.5317012114303084E-2</v>
      </c>
      <c r="I94" s="40">
        <f t="shared" si="13"/>
        <v>2886.1987627814306</v>
      </c>
      <c r="J94" s="40">
        <f t="shared" si="18"/>
        <v>4.0879669420505591E-4</v>
      </c>
      <c r="K94" s="40">
        <f t="shared" si="15"/>
        <v>3109.7863999399005</v>
      </c>
      <c r="L94" s="40">
        <f t="shared" si="16"/>
        <v>9.8511343580944006E-3</v>
      </c>
      <c r="M94" s="44"/>
      <c r="P94" s="40">
        <f t="shared" si="17"/>
        <v>6.9563999999999989E-3</v>
      </c>
    </row>
    <row r="95" spans="1:16" x14ac:dyDescent="0.2">
      <c r="A95" s="40">
        <v>50</v>
      </c>
      <c r="B95" s="40">
        <v>0.39810000000000001</v>
      </c>
      <c r="C95" s="40">
        <v>3528</v>
      </c>
      <c r="D95" s="40">
        <v>82.04</v>
      </c>
      <c r="E95" s="40">
        <v>15670</v>
      </c>
      <c r="F95" s="40">
        <v>334.9</v>
      </c>
      <c r="G95" s="40">
        <f t="shared" si="12"/>
        <v>4348.6158737198066</v>
      </c>
      <c r="H95" s="40">
        <f t="shared" si="14"/>
        <v>5.4103165299640578E-2</v>
      </c>
      <c r="I95" s="40">
        <f t="shared" si="13"/>
        <v>3482.9225446187079</v>
      </c>
      <c r="J95" s="40">
        <f t="shared" si="18"/>
        <v>1.632531731612263E-4</v>
      </c>
      <c r="K95" s="40">
        <f t="shared" si="15"/>
        <v>3750.8478917536504</v>
      </c>
      <c r="L95" s="40">
        <f t="shared" si="16"/>
        <v>3.9898806678935446E-3</v>
      </c>
      <c r="M95" s="44"/>
      <c r="P95" s="40">
        <f t="shared" si="17"/>
        <v>8.758199999999999E-3</v>
      </c>
    </row>
    <row r="96" spans="1:16" x14ac:dyDescent="0.2">
      <c r="A96" s="40">
        <v>50</v>
      </c>
      <c r="B96" s="40">
        <v>0.50119999999999998</v>
      </c>
      <c r="C96" s="40">
        <v>4243</v>
      </c>
      <c r="D96" s="40">
        <v>81.900000000000006</v>
      </c>
      <c r="E96" s="40">
        <v>19060</v>
      </c>
      <c r="F96" s="40">
        <v>415.3</v>
      </c>
      <c r="G96" s="40">
        <f t="shared" si="12"/>
        <v>5323.5651649881202</v>
      </c>
      <c r="H96" s="40">
        <f t="shared" si="14"/>
        <v>6.4856851513641012E-2</v>
      </c>
      <c r="I96" s="40">
        <f t="shared" si="13"/>
        <v>4299.3918625279002</v>
      </c>
      <c r="J96" s="40">
        <f t="shared" si="18"/>
        <v>1.7663908815476748E-4</v>
      </c>
      <c r="K96" s="40">
        <f t="shared" si="15"/>
        <v>4591.7790293646467</v>
      </c>
      <c r="L96" s="40">
        <f t="shared" si="16"/>
        <v>6.7570116220060884E-3</v>
      </c>
      <c r="M96" s="44"/>
      <c r="P96" s="40">
        <f t="shared" si="17"/>
        <v>1.1026399999999999E-2</v>
      </c>
    </row>
    <row r="97" spans="1:16" x14ac:dyDescent="0.2">
      <c r="A97" s="40">
        <v>50</v>
      </c>
      <c r="B97" s="40">
        <v>0.63100000000000001</v>
      </c>
      <c r="C97" s="40">
        <v>5338</v>
      </c>
      <c r="D97" s="40">
        <v>80.540000000000006</v>
      </c>
      <c r="E97" s="40">
        <v>23240</v>
      </c>
      <c r="F97" s="40">
        <v>494.6</v>
      </c>
      <c r="G97" s="40">
        <f t="shared" si="12"/>
        <v>6440.3398686416958</v>
      </c>
      <c r="H97" s="40">
        <f t="shared" si="14"/>
        <v>4.2645566802789754E-2</v>
      </c>
      <c r="I97" s="40">
        <f t="shared" si="13"/>
        <v>5214.526182011291</v>
      </c>
      <c r="J97" s="40">
        <f t="shared" si="18"/>
        <v>5.3504784084493846E-4</v>
      </c>
      <c r="K97" s="40">
        <f t="shared" si="15"/>
        <v>5555.0400219203475</v>
      </c>
      <c r="L97" s="40">
        <f t="shared" si="16"/>
        <v>1.6531890130225921E-3</v>
      </c>
      <c r="P97" s="40">
        <f t="shared" si="17"/>
        <v>1.3881999999999999E-2</v>
      </c>
    </row>
    <row r="98" spans="1:16" x14ac:dyDescent="0.2">
      <c r="A98" s="40">
        <v>50</v>
      </c>
      <c r="B98" s="40">
        <v>0.79430000000000001</v>
      </c>
      <c r="C98" s="40">
        <v>6502</v>
      </c>
      <c r="D98" s="40">
        <v>80.66</v>
      </c>
      <c r="E98" s="40">
        <v>28220</v>
      </c>
      <c r="F98" s="40">
        <v>606.9</v>
      </c>
      <c r="G98" s="40">
        <f t="shared" si="12"/>
        <v>7847.7239643248404</v>
      </c>
      <c r="H98" s="40">
        <f t="shared" si="14"/>
        <v>4.2836900766642094E-2</v>
      </c>
      <c r="I98" s="40">
        <f t="shared" si="13"/>
        <v>6395.3637203393237</v>
      </c>
      <c r="J98" s="40">
        <f t="shared" si="18"/>
        <v>2.6897755378843215E-4</v>
      </c>
      <c r="K98" s="40">
        <f t="shared" si="15"/>
        <v>6768.9627553774235</v>
      </c>
      <c r="L98" s="40">
        <f t="shared" si="16"/>
        <v>1.6858053272657005E-3</v>
      </c>
      <c r="P98" s="40">
        <f t="shared" si="17"/>
        <v>1.74746E-2</v>
      </c>
    </row>
    <row r="99" spans="1:16" x14ac:dyDescent="0.2">
      <c r="A99" s="40">
        <v>50</v>
      </c>
      <c r="B99" s="40">
        <v>1</v>
      </c>
      <c r="C99" s="40">
        <v>8035</v>
      </c>
      <c r="D99" s="40">
        <v>80.38</v>
      </c>
      <c r="E99" s="40">
        <v>34040</v>
      </c>
      <c r="F99" s="40">
        <v>746.6</v>
      </c>
      <c r="G99" s="40">
        <f t="shared" si="12"/>
        <v>9528.4522691627189</v>
      </c>
      <c r="H99" s="40">
        <f t="shared" si="14"/>
        <v>3.4547047090064884E-2</v>
      </c>
      <c r="I99" s="40">
        <f t="shared" si="13"/>
        <v>7820.2325406618484</v>
      </c>
      <c r="J99" s="40">
        <f t="shared" si="18"/>
        <v>7.1443907067383894E-4</v>
      </c>
      <c r="K99" s="40">
        <f t="shared" si="15"/>
        <v>8218.6553476594981</v>
      </c>
      <c r="L99" s="40">
        <f t="shared" si="16"/>
        <v>5.2243876605394539E-4</v>
      </c>
      <c r="P99" s="40">
        <f t="shared" si="17"/>
        <v>2.1999999999999999E-2</v>
      </c>
    </row>
    <row r="100" spans="1:16" x14ac:dyDescent="0.2">
      <c r="A100" s="40">
        <v>50</v>
      </c>
      <c r="B100" s="40">
        <v>1.2589999999999999</v>
      </c>
      <c r="C100" s="40">
        <v>9813</v>
      </c>
      <c r="D100" s="40">
        <v>78.94</v>
      </c>
      <c r="E100" s="40">
        <v>41200</v>
      </c>
      <c r="F100" s="40">
        <v>901.3</v>
      </c>
      <c r="G100" s="40">
        <f t="shared" si="12"/>
        <v>11522.709183106017</v>
      </c>
      <c r="H100" s="40">
        <f t="shared" si="14"/>
        <v>3.0355744657823647E-2</v>
      </c>
      <c r="I100" s="40">
        <f t="shared" si="13"/>
        <v>9497.2318811198384</v>
      </c>
      <c r="J100" s="40">
        <f t="shared" si="18"/>
        <v>1.0354591307996154E-3</v>
      </c>
      <c r="K100" s="40">
        <f t="shared" si="15"/>
        <v>9938.7783841604978</v>
      </c>
      <c r="L100" s="40">
        <f t="shared" si="16"/>
        <v>1.6428897673798271E-4</v>
      </c>
      <c r="P100" s="40">
        <f t="shared" si="17"/>
        <v>2.7697999999999997E-2</v>
      </c>
    </row>
    <row r="101" spans="1:16" x14ac:dyDescent="0.2">
      <c r="A101" s="40">
        <v>50</v>
      </c>
      <c r="B101" s="40">
        <v>1.585</v>
      </c>
      <c r="C101" s="40">
        <v>12190</v>
      </c>
      <c r="D101" s="40">
        <v>79.540000000000006</v>
      </c>
      <c r="E101" s="40">
        <v>49790</v>
      </c>
      <c r="F101" s="40">
        <v>1088</v>
      </c>
      <c r="G101" s="40">
        <f t="shared" si="12"/>
        <v>13919.951303392416</v>
      </c>
      <c r="H101" s="40">
        <f t="shared" si="14"/>
        <v>2.0140040768964453E-2</v>
      </c>
      <c r="I101" s="40">
        <f t="shared" si="13"/>
        <v>11521.239934656436</v>
      </c>
      <c r="J101" s="40">
        <f t="shared" si="18"/>
        <v>3.009769603632449E-3</v>
      </c>
      <c r="K101" s="40">
        <f t="shared" si="15"/>
        <v>12006.491609244204</v>
      </c>
      <c r="L101" s="40">
        <f t="shared" si="16"/>
        <v>2.2662323895298781E-4</v>
      </c>
      <c r="P101" s="40">
        <f t="shared" si="17"/>
        <v>3.4869999999999998E-2</v>
      </c>
    </row>
    <row r="102" spans="1:16" x14ac:dyDescent="0.2">
      <c r="A102" s="40">
        <v>50</v>
      </c>
      <c r="B102" s="40">
        <v>1.9950000000000001</v>
      </c>
      <c r="C102" s="40">
        <v>14600</v>
      </c>
      <c r="D102" s="40">
        <v>79.66</v>
      </c>
      <c r="E102" s="40">
        <v>60190</v>
      </c>
      <c r="F102" s="40">
        <v>1326</v>
      </c>
      <c r="G102" s="40">
        <f t="shared" si="12"/>
        <v>16873.198029632942</v>
      </c>
      <c r="H102" s="40">
        <f t="shared" si="14"/>
        <v>2.4242021401421891E-2</v>
      </c>
      <c r="I102" s="40">
        <f t="shared" si="13"/>
        <v>14035.927482490421</v>
      </c>
      <c r="J102" s="40">
        <f t="shared" si="18"/>
        <v>1.4926712563782831E-3</v>
      </c>
      <c r="K102" s="40">
        <f t="shared" si="15"/>
        <v>14553.780120949914</v>
      </c>
      <c r="L102" s="40">
        <f t="shared" si="16"/>
        <v>1.0021942294072937E-5</v>
      </c>
      <c r="P102" s="40">
        <f t="shared" si="17"/>
        <v>4.3889999999999998E-2</v>
      </c>
    </row>
    <row r="103" spans="1:16" x14ac:dyDescent="0.2">
      <c r="A103" s="40">
        <v>50</v>
      </c>
      <c r="B103" s="40">
        <v>2.512</v>
      </c>
      <c r="C103" s="40">
        <v>18300</v>
      </c>
      <c r="D103" s="40">
        <v>79.37</v>
      </c>
      <c r="E103" s="40">
        <v>72520</v>
      </c>
      <c r="F103" s="40">
        <v>1599</v>
      </c>
      <c r="G103" s="40">
        <f t="shared" si="12"/>
        <v>20335.492028545723</v>
      </c>
      <c r="H103" s="40">
        <f t="shared" si="14"/>
        <v>1.2371906591039391E-2</v>
      </c>
      <c r="I103" s="40">
        <f t="shared" si="13"/>
        <v>16983.098891592155</v>
      </c>
      <c r="J103" s="40">
        <f t="shared" si="18"/>
        <v>5.1785019837134877E-3</v>
      </c>
      <c r="K103" s="40">
        <f t="shared" si="15"/>
        <v>17540.141419250707</v>
      </c>
      <c r="L103" s="40">
        <f t="shared" si="16"/>
        <v>1.7241036242895561E-3</v>
      </c>
      <c r="P103" s="40">
        <f t="shared" si="17"/>
        <v>5.5263999999999994E-2</v>
      </c>
    </row>
    <row r="104" spans="1:16" x14ac:dyDescent="0.2">
      <c r="A104" s="40">
        <v>50</v>
      </c>
      <c r="B104" s="40">
        <v>3.1619999999999999</v>
      </c>
      <c r="C104" s="40">
        <v>21980</v>
      </c>
      <c r="D104" s="40">
        <v>78.62</v>
      </c>
      <c r="E104" s="40">
        <v>87460</v>
      </c>
      <c r="F104" s="40">
        <v>1943</v>
      </c>
      <c r="G104" s="40">
        <f t="shared" si="12"/>
        <v>24586.530543981142</v>
      </c>
      <c r="H104" s="40">
        <f t="shared" si="14"/>
        <v>1.4062750148216939E-2</v>
      </c>
      <c r="I104" s="40">
        <f t="shared" si="13"/>
        <v>20626.077622952533</v>
      </c>
      <c r="J104" s="40">
        <f t="shared" si="18"/>
        <v>3.7943042833005276E-3</v>
      </c>
      <c r="K104" s="40">
        <f t="shared" si="15"/>
        <v>21206.825098935009</v>
      </c>
      <c r="L104" s="40">
        <f t="shared" si="16"/>
        <v>1.237371528167427E-3</v>
      </c>
      <c r="P104" s="40">
        <f t="shared" si="17"/>
        <v>6.9564000000000001E-2</v>
      </c>
    </row>
    <row r="105" spans="1:16" x14ac:dyDescent="0.2">
      <c r="A105" s="40">
        <v>50</v>
      </c>
      <c r="B105" s="40">
        <v>3.9809999999999999</v>
      </c>
      <c r="C105" s="40">
        <v>26570</v>
      </c>
      <c r="D105" s="40">
        <v>77.84</v>
      </c>
      <c r="E105" s="44">
        <v>104600</v>
      </c>
      <c r="F105" s="40">
        <v>2352</v>
      </c>
      <c r="G105" s="40">
        <f t="shared" si="12"/>
        <v>29523.435679470858</v>
      </c>
      <c r="H105" s="40">
        <f t="shared" si="14"/>
        <v>1.2355830031735982E-2</v>
      </c>
      <c r="I105" s="40">
        <f t="shared" si="13"/>
        <v>24882.471203838639</v>
      </c>
      <c r="J105" s="40">
        <f t="shared" si="18"/>
        <v>4.0338456456883529E-3</v>
      </c>
      <c r="K105" s="40">
        <f t="shared" si="15"/>
        <v>25465.095030557975</v>
      </c>
      <c r="L105" s="40">
        <f t="shared" si="16"/>
        <v>1.7292856790722616E-3</v>
      </c>
      <c r="P105" s="40">
        <f t="shared" si="17"/>
        <v>8.7581999999999993E-2</v>
      </c>
    </row>
    <row r="106" spans="1:16" x14ac:dyDescent="0.2">
      <c r="A106" s="40">
        <v>50</v>
      </c>
      <c r="B106" s="40">
        <v>5.0119999999999996</v>
      </c>
      <c r="C106" s="40">
        <v>32850</v>
      </c>
      <c r="D106" s="40">
        <v>77.05</v>
      </c>
      <c r="E106" s="44">
        <v>125900</v>
      </c>
      <c r="F106" s="40">
        <v>2849</v>
      </c>
      <c r="G106" s="40">
        <f t="shared" si="12"/>
        <v>35610.764979237196</v>
      </c>
      <c r="H106" s="40">
        <f t="shared" si="14"/>
        <v>7.0629824422922824E-3</v>
      </c>
      <c r="I106" s="40">
        <f t="shared" si="13"/>
        <v>30132.669037635329</v>
      </c>
      <c r="J106" s="40">
        <f t="shared" si="18"/>
        <v>6.8424924501395423E-3</v>
      </c>
      <c r="K106" s="40">
        <f t="shared" si="15"/>
        <v>30715.649904448914</v>
      </c>
      <c r="L106" s="40">
        <f t="shared" si="16"/>
        <v>4.2214394847470338E-3</v>
      </c>
      <c r="P106" s="40">
        <f t="shared" si="17"/>
        <v>0.11026399999999999</v>
      </c>
    </row>
    <row r="107" spans="1:16" x14ac:dyDescent="0.2">
      <c r="A107" s="40">
        <v>50</v>
      </c>
      <c r="B107" s="40">
        <v>6.31</v>
      </c>
      <c r="C107" s="40">
        <v>40350</v>
      </c>
      <c r="D107" s="40">
        <v>76.489999999999995</v>
      </c>
      <c r="E107" s="44">
        <v>150200</v>
      </c>
      <c r="F107" s="40">
        <v>3435</v>
      </c>
      <c r="G107" s="40">
        <f t="shared" si="12"/>
        <v>42633.946470223782</v>
      </c>
      <c r="H107" s="40">
        <f t="shared" si="14"/>
        <v>3.203942872141177E-3</v>
      </c>
      <c r="I107" s="40">
        <f t="shared" si="13"/>
        <v>36222.966629376911</v>
      </c>
      <c r="J107" s="40">
        <f t="shared" si="18"/>
        <v>1.0461377717116846E-2</v>
      </c>
      <c r="K107" s="40">
        <f t="shared" si="15"/>
        <v>36773.413168403662</v>
      </c>
      <c r="L107" s="40">
        <f t="shared" si="16"/>
        <v>7.8568862993714118E-3</v>
      </c>
      <c r="P107" s="40">
        <f t="shared" si="17"/>
        <v>0.13881999999999997</v>
      </c>
    </row>
    <row r="108" spans="1:16" x14ac:dyDescent="0.2">
      <c r="A108" s="40">
        <v>50</v>
      </c>
      <c r="B108" s="40">
        <v>7.9429999999999996</v>
      </c>
      <c r="C108" s="40">
        <v>48500</v>
      </c>
      <c r="D108" s="40">
        <v>76.13</v>
      </c>
      <c r="E108" s="44">
        <v>180600</v>
      </c>
      <c r="F108" s="40">
        <v>4152</v>
      </c>
      <c r="G108" s="40">
        <f t="shared" si="12"/>
        <v>51352.817800821562</v>
      </c>
      <c r="H108" s="40">
        <f t="shared" si="14"/>
        <v>3.4599083450672216E-3</v>
      </c>
      <c r="I108" s="40">
        <f t="shared" si="13"/>
        <v>43785.980455803612</v>
      </c>
      <c r="J108" s="40">
        <f t="shared" si="18"/>
        <v>9.4471167023341563E-3</v>
      </c>
      <c r="K108" s="40">
        <f t="shared" si="15"/>
        <v>44293.773921920721</v>
      </c>
      <c r="L108" s="40">
        <f t="shared" si="16"/>
        <v>7.5214530002823627E-3</v>
      </c>
      <c r="P108" s="40">
        <f t="shared" si="17"/>
        <v>0.17474599999999998</v>
      </c>
    </row>
    <row r="109" spans="1:16" x14ac:dyDescent="0.2">
      <c r="A109" s="40">
        <v>50</v>
      </c>
      <c r="B109" s="40">
        <v>10</v>
      </c>
      <c r="C109" s="40">
        <v>58820</v>
      </c>
      <c r="D109" s="40">
        <v>75.63</v>
      </c>
      <c r="E109" s="44">
        <v>214900</v>
      </c>
      <c r="F109" s="40">
        <v>5017</v>
      </c>
      <c r="G109" s="40">
        <f t="shared" si="12"/>
        <v>61419.410529722445</v>
      </c>
      <c r="H109" s="40">
        <f t="shared" si="14"/>
        <v>1.9529885960879972E-3</v>
      </c>
      <c r="I109" s="40">
        <f t="shared" si="13"/>
        <v>52588.842819521858</v>
      </c>
      <c r="J109" s="40">
        <f t="shared" si="18"/>
        <v>1.1222442077109684E-2</v>
      </c>
      <c r="K109" s="40">
        <f t="shared" si="15"/>
        <v>52976.596045283506</v>
      </c>
      <c r="L109" s="40">
        <f t="shared" si="16"/>
        <v>9.8691961338479035E-3</v>
      </c>
      <c r="P109" s="40">
        <f t="shared" si="17"/>
        <v>0.21999999999999997</v>
      </c>
    </row>
    <row r="110" spans="1:16" x14ac:dyDescent="0.2">
      <c r="A110" s="40">
        <v>50</v>
      </c>
      <c r="B110" s="40">
        <v>12.59</v>
      </c>
      <c r="C110" s="40">
        <v>71270</v>
      </c>
      <c r="D110" s="40">
        <v>75.180000000000007</v>
      </c>
      <c r="E110" s="44">
        <v>257800</v>
      </c>
      <c r="F110" s="40">
        <v>6059</v>
      </c>
      <c r="G110" s="40">
        <f t="shared" si="12"/>
        <v>73845.198036265559</v>
      </c>
      <c r="H110" s="40">
        <f t="shared" si="14"/>
        <v>1.3055928030552494E-3</v>
      </c>
      <c r="I110" s="40">
        <f t="shared" si="13"/>
        <v>63441.639349848978</v>
      </c>
      <c r="J110" s="40">
        <f t="shared" si="18"/>
        <v>1.2065022410135812E-2</v>
      </c>
      <c r="K110" s="40">
        <f t="shared" si="15"/>
        <v>63694.314102185112</v>
      </c>
      <c r="L110" s="40">
        <f t="shared" si="16"/>
        <v>1.1298750062699446E-2</v>
      </c>
      <c r="P110" s="40">
        <f t="shared" si="17"/>
        <v>0.27698</v>
      </c>
    </row>
    <row r="111" spans="1:16" x14ac:dyDescent="0.2">
      <c r="A111" s="40">
        <v>50</v>
      </c>
      <c r="B111" s="40">
        <v>15.85</v>
      </c>
      <c r="C111" s="40">
        <v>86300</v>
      </c>
      <c r="D111" s="40">
        <v>74.790000000000006</v>
      </c>
      <c r="E111" s="44">
        <v>307200</v>
      </c>
      <c r="F111" s="40">
        <v>7313</v>
      </c>
      <c r="G111" s="40">
        <f t="shared" si="12"/>
        <v>88371.589267620235</v>
      </c>
      <c r="H111" s="40">
        <f t="shared" si="14"/>
        <v>5.7621653072554592E-4</v>
      </c>
      <c r="I111" s="40">
        <f t="shared" si="13"/>
        <v>76202.068858700179</v>
      </c>
      <c r="J111" s="40">
        <f t="shared" si="18"/>
        <v>1.3691253708791949E-2</v>
      </c>
      <c r="K111" s="40">
        <f t="shared" si="15"/>
        <v>76223.883396680612</v>
      </c>
      <c r="L111" s="40">
        <f t="shared" si="16"/>
        <v>1.3632163235001542E-2</v>
      </c>
      <c r="P111" s="40">
        <f t="shared" si="17"/>
        <v>0.34869999999999995</v>
      </c>
    </row>
    <row r="112" spans="1:16" x14ac:dyDescent="0.2">
      <c r="A112" s="40">
        <v>50</v>
      </c>
      <c r="B112" s="40">
        <v>19.95</v>
      </c>
      <c r="C112" s="44">
        <v>104400</v>
      </c>
      <c r="D112" s="40">
        <v>74.349999999999994</v>
      </c>
      <c r="E112" s="44">
        <v>364900</v>
      </c>
      <c r="F112" s="40">
        <v>8827</v>
      </c>
      <c r="G112" s="40">
        <f t="shared" si="12"/>
        <v>105532.67609441146</v>
      </c>
      <c r="H112" s="40">
        <f t="shared" si="14"/>
        <v>1.1770921731654057E-4</v>
      </c>
      <c r="I112" s="40">
        <f t="shared" si="13"/>
        <v>91345.592147878968</v>
      </c>
      <c r="J112" s="40">
        <f t="shared" si="18"/>
        <v>1.5635556984035692E-2</v>
      </c>
      <c r="K112" s="40">
        <f t="shared" si="15"/>
        <v>91025.978641163761</v>
      </c>
      <c r="L112" s="40">
        <f t="shared" si="16"/>
        <v>1.6410545876694403E-2</v>
      </c>
      <c r="P112" s="40">
        <f t="shared" si="17"/>
        <v>0.43889999999999996</v>
      </c>
    </row>
    <row r="113" spans="1:16" x14ac:dyDescent="0.2">
      <c r="A113" s="40">
        <v>50</v>
      </c>
      <c r="B113" s="40">
        <v>25.12</v>
      </c>
      <c r="C113" s="44">
        <v>126000</v>
      </c>
      <c r="D113" s="40">
        <v>73.92</v>
      </c>
      <c r="E113" s="44">
        <v>434000</v>
      </c>
      <c r="F113" s="40">
        <v>10660</v>
      </c>
      <c r="G113" s="40">
        <f t="shared" si="12"/>
        <v>126157.25222198394</v>
      </c>
      <c r="H113" s="40">
        <f t="shared" si="14"/>
        <v>1.5575876366142507E-6</v>
      </c>
      <c r="I113" s="40">
        <f t="shared" si="13"/>
        <v>109592.36208413909</v>
      </c>
      <c r="J113" s="40">
        <f t="shared" si="18"/>
        <v>1.6957078733811817E-2</v>
      </c>
      <c r="K113" s="40">
        <f t="shared" si="15"/>
        <v>108815.46617762987</v>
      </c>
      <c r="L113" s="40">
        <f t="shared" si="16"/>
        <v>1.8600919796685739E-2</v>
      </c>
      <c r="P113" s="40">
        <f t="shared" si="17"/>
        <v>0.55264000000000002</v>
      </c>
    </row>
    <row r="114" spans="1:16" x14ac:dyDescent="0.2">
      <c r="A114" s="40">
        <v>50</v>
      </c>
      <c r="B114" s="40">
        <v>31.62</v>
      </c>
      <c r="C114" s="44">
        <v>152100</v>
      </c>
      <c r="D114" s="40">
        <v>73.489999999999995</v>
      </c>
      <c r="E114" s="44">
        <v>515400</v>
      </c>
      <c r="F114" s="40">
        <v>12870</v>
      </c>
      <c r="G114" s="40">
        <f t="shared" si="12"/>
        <v>150645.37116484714</v>
      </c>
      <c r="H114" s="40">
        <f t="shared" si="14"/>
        <v>9.1463108333351799E-5</v>
      </c>
      <c r="I114" s="40">
        <f t="shared" si="13"/>
        <v>131332.55748570233</v>
      </c>
      <c r="J114" s="40">
        <f t="shared" si="18"/>
        <v>1.8642648270894232E-2</v>
      </c>
      <c r="K114" s="40">
        <f t="shared" si="15"/>
        <v>129937.40749807179</v>
      </c>
      <c r="L114" s="40">
        <f t="shared" si="16"/>
        <v>2.1231598575737386E-2</v>
      </c>
      <c r="P114" s="40">
        <f t="shared" si="17"/>
        <v>0.69564000000000004</v>
      </c>
    </row>
    <row r="115" spans="1:16" x14ac:dyDescent="0.2">
      <c r="A115" s="40">
        <v>50</v>
      </c>
      <c r="B115" s="40">
        <v>39.81</v>
      </c>
      <c r="C115" s="44">
        <v>183400</v>
      </c>
      <c r="D115" s="40">
        <v>73.069999999999993</v>
      </c>
      <c r="E115" s="44">
        <v>612100</v>
      </c>
      <c r="F115" s="40">
        <v>15540</v>
      </c>
      <c r="G115" s="40">
        <f t="shared" si="12"/>
        <v>179900.31529206195</v>
      </c>
      <c r="H115" s="40">
        <f t="shared" si="14"/>
        <v>3.6413227711908043E-4</v>
      </c>
      <c r="I115" s="40">
        <f t="shared" si="13"/>
        <v>157378.84254365356</v>
      </c>
      <c r="J115" s="40">
        <f t="shared" si="18"/>
        <v>2.0130499845044166E-2</v>
      </c>
      <c r="K115" s="40">
        <f t="shared" si="15"/>
        <v>155170.9182724026</v>
      </c>
      <c r="L115" s="40">
        <f t="shared" si="16"/>
        <v>2.3691624435073274E-2</v>
      </c>
      <c r="P115" s="40">
        <f t="shared" si="17"/>
        <v>0.87582000000000004</v>
      </c>
    </row>
    <row r="116" spans="1:16" x14ac:dyDescent="0.2">
      <c r="A116" s="40">
        <v>50</v>
      </c>
      <c r="B116" s="40">
        <v>50</v>
      </c>
      <c r="C116" s="44">
        <v>220300</v>
      </c>
      <c r="D116" s="40">
        <v>72.47</v>
      </c>
      <c r="E116" s="44">
        <v>719900</v>
      </c>
      <c r="F116" s="40">
        <v>18750</v>
      </c>
      <c r="G116" s="40">
        <f t="shared" si="12"/>
        <v>213393.83729359793</v>
      </c>
      <c r="H116" s="40">
        <f t="shared" si="14"/>
        <v>9.8275354157009915E-4</v>
      </c>
      <c r="I116" s="40">
        <f t="shared" si="13"/>
        <v>187413.01305551123</v>
      </c>
      <c r="J116" s="40">
        <f t="shared" si="18"/>
        <v>2.2285335543698513E-2</v>
      </c>
      <c r="K116" s="40">
        <f t="shared" si="15"/>
        <v>184060.36494578776</v>
      </c>
      <c r="L116" s="40">
        <f t="shared" si="16"/>
        <v>2.7060675706784696E-2</v>
      </c>
      <c r="P116" s="40">
        <f t="shared" si="17"/>
        <v>1.0999999999999999</v>
      </c>
    </row>
    <row r="117" spans="1:16" x14ac:dyDescent="0.2">
      <c r="A117" s="40">
        <v>60</v>
      </c>
      <c r="B117" s="40">
        <v>0.01</v>
      </c>
      <c r="C117" s="40">
        <v>26.94</v>
      </c>
      <c r="D117" s="40">
        <v>80.010000000000005</v>
      </c>
      <c r="E117" s="40">
        <v>80.48</v>
      </c>
      <c r="F117" s="40">
        <v>7.3280000000000003</v>
      </c>
      <c r="G117" s="40">
        <f t="shared" si="12"/>
        <v>36.206548974178382</v>
      </c>
      <c r="H117" s="40">
        <f t="shared" si="14"/>
        <v>0.11831528873981334</v>
      </c>
      <c r="I117" s="40">
        <f t="shared" si="13"/>
        <v>29.144040034503199</v>
      </c>
      <c r="J117" s="40">
        <f t="shared" si="18"/>
        <v>6.6933536949123039E-3</v>
      </c>
      <c r="K117" s="40">
        <f t="shared" si="15"/>
        <v>31.229536438982937</v>
      </c>
      <c r="L117" s="40">
        <f t="shared" si="16"/>
        <v>2.5352777214732728E-2</v>
      </c>
      <c r="P117" s="40">
        <f>B117*$S$5</f>
        <v>4.4999999999999996E-5</v>
      </c>
    </row>
    <row r="118" spans="1:16" x14ac:dyDescent="0.2">
      <c r="A118" s="40">
        <v>60</v>
      </c>
      <c r="B118" s="40">
        <v>1.259E-2</v>
      </c>
      <c r="C118" s="40">
        <v>32.93</v>
      </c>
      <c r="D118" s="40">
        <v>79.959999999999994</v>
      </c>
      <c r="E118" s="40">
        <v>100.4</v>
      </c>
      <c r="F118" s="40">
        <v>9.2720000000000002</v>
      </c>
      <c r="G118" s="40">
        <f t="shared" si="12"/>
        <v>45.381650084579732</v>
      </c>
      <c r="H118" s="40">
        <f t="shared" si="14"/>
        <v>0.14297837403380889</v>
      </c>
      <c r="I118" s="40">
        <f t="shared" si="13"/>
        <v>37.217301725970401</v>
      </c>
      <c r="J118" s="40">
        <f t="shared" si="18"/>
        <v>1.6950582850709911E-2</v>
      </c>
      <c r="K118" s="40">
        <f t="shared" si="15"/>
        <v>39.143412866780046</v>
      </c>
      <c r="L118" s="40">
        <f t="shared" si="16"/>
        <v>3.560221048178358E-2</v>
      </c>
      <c r="P118" s="40">
        <f t="shared" ref="P118:P154" si="19">B118*$S$5</f>
        <v>5.6654999999999999E-5</v>
      </c>
    </row>
    <row r="119" spans="1:16" x14ac:dyDescent="0.2">
      <c r="A119" s="40">
        <v>60</v>
      </c>
      <c r="B119" s="40">
        <v>1.585E-2</v>
      </c>
      <c r="C119" s="40">
        <v>40.54</v>
      </c>
      <c r="D119" s="40">
        <v>80.430000000000007</v>
      </c>
      <c r="E119" s="40">
        <v>125.5</v>
      </c>
      <c r="F119" s="40">
        <v>11.13</v>
      </c>
      <c r="G119" s="40">
        <f t="shared" si="12"/>
        <v>55.966421462032407</v>
      </c>
      <c r="H119" s="40">
        <f t="shared" si="14"/>
        <v>0.14479811099993095</v>
      </c>
      <c r="I119" s="40">
        <f t="shared" si="13"/>
        <v>46.152749901529432</v>
      </c>
      <c r="J119" s="40">
        <f t="shared" si="18"/>
        <v>1.9168313033737845E-2</v>
      </c>
      <c r="K119" s="40">
        <f t="shared" si="15"/>
        <v>48.273183938477807</v>
      </c>
      <c r="L119" s="40">
        <f t="shared" si="16"/>
        <v>3.6387246412656532E-2</v>
      </c>
      <c r="P119" s="40">
        <f t="shared" si="19"/>
        <v>7.1324999999999999E-5</v>
      </c>
    </row>
    <row r="120" spans="1:16" x14ac:dyDescent="0.2">
      <c r="A120" s="40">
        <v>60</v>
      </c>
      <c r="B120" s="40">
        <v>1.9949999999999999E-2</v>
      </c>
      <c r="C120" s="40">
        <v>49.82</v>
      </c>
      <c r="D120" s="40">
        <v>81.17</v>
      </c>
      <c r="E120" s="40">
        <v>157.4</v>
      </c>
      <c r="F120" s="40">
        <v>13.65</v>
      </c>
      <c r="G120" s="40">
        <f t="shared" si="12"/>
        <v>69.670250033804962</v>
      </c>
      <c r="H120" s="40">
        <f t="shared" si="14"/>
        <v>0.15875394148947203</v>
      </c>
      <c r="I120" s="40">
        <f t="shared" si="13"/>
        <v>57.934143783150795</v>
      </c>
      <c r="J120" s="40">
        <f t="shared" si="18"/>
        <v>2.6526377872281071E-2</v>
      </c>
      <c r="K120" s="40">
        <f t="shared" si="15"/>
        <v>60.09326140680983</v>
      </c>
      <c r="L120" s="40">
        <f t="shared" si="16"/>
        <v>4.2521564155507507E-2</v>
      </c>
      <c r="P120" s="40">
        <f t="shared" si="19"/>
        <v>8.9774999999999987E-5</v>
      </c>
    </row>
    <row r="121" spans="1:16" x14ac:dyDescent="0.2">
      <c r="A121" s="40">
        <v>60</v>
      </c>
      <c r="B121" s="40">
        <v>2.512E-2</v>
      </c>
      <c r="C121" s="40">
        <v>61.35</v>
      </c>
      <c r="D121" s="40">
        <v>81.94</v>
      </c>
      <c r="E121" s="40">
        <v>197.3</v>
      </c>
      <c r="F121" s="40">
        <v>16.079999999999998</v>
      </c>
      <c r="G121" s="40">
        <f t="shared" si="12"/>
        <v>85.542132293893999</v>
      </c>
      <c r="H121" s="40">
        <f t="shared" si="14"/>
        <v>0.15549597913431595</v>
      </c>
      <c r="I121" s="40">
        <f t="shared" si="13"/>
        <v>71.154144170866758</v>
      </c>
      <c r="J121" s="40">
        <f t="shared" si="18"/>
        <v>2.5538197649634272E-2</v>
      </c>
      <c r="K121" s="40">
        <f t="shared" si="15"/>
        <v>73.783368291898427</v>
      </c>
      <c r="L121" s="40">
        <f t="shared" si="16"/>
        <v>4.1072246919716629E-2</v>
      </c>
      <c r="P121" s="40">
        <f t="shared" si="19"/>
        <v>1.1303999999999999E-4</v>
      </c>
    </row>
    <row r="122" spans="1:16" x14ac:dyDescent="0.2">
      <c r="A122" s="40">
        <v>60</v>
      </c>
      <c r="B122" s="40">
        <v>3.1620000000000002E-2</v>
      </c>
      <c r="C122" s="40">
        <v>76.14</v>
      </c>
      <c r="D122" s="40">
        <v>82.58</v>
      </c>
      <c r="E122" s="40">
        <v>248.2</v>
      </c>
      <c r="F122" s="40">
        <v>18.920000000000002</v>
      </c>
      <c r="G122" s="40">
        <f t="shared" si="12"/>
        <v>105.23855964780503</v>
      </c>
      <c r="H122" s="40">
        <f t="shared" si="14"/>
        <v>0.14605527262673595</v>
      </c>
      <c r="I122" s="40">
        <f t="shared" si="13"/>
        <v>87.485027629316264</v>
      </c>
      <c r="J122" s="40">
        <f t="shared" si="18"/>
        <v>2.220165607965981E-2</v>
      </c>
      <c r="K122" s="40">
        <f t="shared" si="15"/>
        <v>90.772291931249583</v>
      </c>
      <c r="L122" s="40">
        <f t="shared" si="16"/>
        <v>3.6931671973846517E-2</v>
      </c>
      <c r="P122" s="40">
        <f t="shared" si="19"/>
        <v>1.4228999999999999E-4</v>
      </c>
    </row>
    <row r="123" spans="1:16" x14ac:dyDescent="0.2">
      <c r="A123" s="40">
        <v>60</v>
      </c>
      <c r="B123" s="40">
        <v>3.9809999999999998E-2</v>
      </c>
      <c r="C123" s="40">
        <v>94.83</v>
      </c>
      <c r="D123" s="40">
        <v>82.8</v>
      </c>
      <c r="E123" s="40">
        <v>312.10000000000002</v>
      </c>
      <c r="F123" s="40">
        <v>22.31</v>
      </c>
      <c r="G123" s="40">
        <f t="shared" si="12"/>
        <v>129.52761508845566</v>
      </c>
      <c r="H123" s="40">
        <f t="shared" si="14"/>
        <v>0.13387754776268482</v>
      </c>
      <c r="I123" s="40">
        <f t="shared" si="13"/>
        <v>107.63682081379572</v>
      </c>
      <c r="J123" s="40">
        <f t="shared" si="18"/>
        <v>1.8238585993254106E-2</v>
      </c>
      <c r="K123" s="40">
        <f t="shared" si="15"/>
        <v>111.72253335009459</v>
      </c>
      <c r="L123" s="40">
        <f t="shared" si="16"/>
        <v>3.1732045540042705E-2</v>
      </c>
      <c r="P123" s="40">
        <f t="shared" si="19"/>
        <v>1.7914499999999997E-4</v>
      </c>
    </row>
    <row r="124" spans="1:16" x14ac:dyDescent="0.2">
      <c r="A124" s="40">
        <v>60</v>
      </c>
      <c r="B124" s="40">
        <v>5.0119999999999998E-2</v>
      </c>
      <c r="C124" s="40">
        <v>117.5</v>
      </c>
      <c r="D124" s="40">
        <v>82.52</v>
      </c>
      <c r="E124" s="40">
        <v>392.4</v>
      </c>
      <c r="F124" s="40">
        <v>26.44</v>
      </c>
      <c r="G124" s="40">
        <f t="shared" si="12"/>
        <v>159.6760630144596</v>
      </c>
      <c r="H124" s="40">
        <f t="shared" si="14"/>
        <v>0.12884166891079527</v>
      </c>
      <c r="I124" s="40">
        <f t="shared" si="13"/>
        <v>132.72881409792754</v>
      </c>
      <c r="J124" s="40">
        <f t="shared" si="18"/>
        <v>1.6797955913389704E-2</v>
      </c>
      <c r="K124" s="40">
        <f t="shared" si="15"/>
        <v>137.72672540262613</v>
      </c>
      <c r="L124" s="40">
        <f t="shared" si="16"/>
        <v>2.9632986546907464E-2</v>
      </c>
      <c r="P124" s="40">
        <f t="shared" si="19"/>
        <v>2.2553999999999999E-4</v>
      </c>
    </row>
    <row r="125" spans="1:16" x14ac:dyDescent="0.2">
      <c r="A125" s="40">
        <v>60</v>
      </c>
      <c r="B125" s="40">
        <v>6.3100000000000003E-2</v>
      </c>
      <c r="C125" s="40">
        <v>144.6</v>
      </c>
      <c r="D125" s="40">
        <v>81.98</v>
      </c>
      <c r="E125" s="40">
        <v>488.2</v>
      </c>
      <c r="F125" s="40">
        <v>31.69</v>
      </c>
      <c r="G125" s="40">
        <f t="shared" si="12"/>
        <v>196.20312929898529</v>
      </c>
      <c r="H125" s="40">
        <f t="shared" si="14"/>
        <v>0.12735485086190906</v>
      </c>
      <c r="I125" s="40">
        <f t="shared" si="13"/>
        <v>163.60290718398173</v>
      </c>
      <c r="J125" s="40">
        <f t="shared" si="18"/>
        <v>1.7270444218850715E-2</v>
      </c>
      <c r="K125" s="40">
        <f t="shared" si="15"/>
        <v>169.23272030855514</v>
      </c>
      <c r="L125" s="40">
        <f t="shared" si="16"/>
        <v>2.9019382404625791E-2</v>
      </c>
      <c r="P125" s="40">
        <f t="shared" si="19"/>
        <v>2.8394999999999999E-4</v>
      </c>
    </row>
    <row r="126" spans="1:16" x14ac:dyDescent="0.2">
      <c r="A126" s="40">
        <v>60</v>
      </c>
      <c r="B126" s="40">
        <v>7.9430000000000001E-2</v>
      </c>
      <c r="C126" s="40">
        <v>177.3</v>
      </c>
      <c r="D126" s="40">
        <v>82.89</v>
      </c>
      <c r="E126" s="40">
        <v>608</v>
      </c>
      <c r="F126" s="40">
        <v>37.619999999999997</v>
      </c>
      <c r="G126" s="40">
        <f t="shared" si="12"/>
        <v>240.47798076134211</v>
      </c>
      <c r="H126" s="40">
        <f t="shared" si="14"/>
        <v>0.12697376906911029</v>
      </c>
      <c r="I126" s="40">
        <f t="shared" si="13"/>
        <v>200.76426885417823</v>
      </c>
      <c r="J126" s="40">
        <f t="shared" si="18"/>
        <v>1.7514453114991391E-2</v>
      </c>
      <c r="K126" s="40">
        <f t="shared" si="15"/>
        <v>207.42147693543859</v>
      </c>
      <c r="L126" s="40">
        <f t="shared" si="16"/>
        <v>2.8862573648029275E-2</v>
      </c>
      <c r="P126" s="40">
        <f t="shared" si="19"/>
        <v>3.5743499999999997E-4</v>
      </c>
    </row>
    <row r="127" spans="1:16" x14ac:dyDescent="0.2">
      <c r="A127" s="40">
        <v>60</v>
      </c>
      <c r="B127" s="40">
        <v>0.1</v>
      </c>
      <c r="C127" s="40">
        <v>227.5</v>
      </c>
      <c r="D127" s="40">
        <v>83.8</v>
      </c>
      <c r="E127" s="40">
        <v>771.6</v>
      </c>
      <c r="F127" s="40">
        <v>44.4</v>
      </c>
      <c r="G127" s="40">
        <f t="shared" si="12"/>
        <v>297.8899164883818</v>
      </c>
      <c r="H127" s="40">
        <f t="shared" si="14"/>
        <v>9.5732212887165588E-2</v>
      </c>
      <c r="I127" s="40">
        <f t="shared" si="13"/>
        <v>248.19729027577458</v>
      </c>
      <c r="J127" s="40">
        <f t="shared" si="18"/>
        <v>8.2768327450244723E-3</v>
      </c>
      <c r="K127" s="40">
        <f t="shared" si="15"/>
        <v>256.94147234010467</v>
      </c>
      <c r="L127" s="40">
        <f t="shared" si="16"/>
        <v>1.6747741452542413E-2</v>
      </c>
      <c r="P127" s="40">
        <f t="shared" si="19"/>
        <v>4.4999999999999999E-4</v>
      </c>
    </row>
    <row r="128" spans="1:16" x14ac:dyDescent="0.2">
      <c r="A128" s="40">
        <v>60</v>
      </c>
      <c r="B128" s="40">
        <v>0.12590000000000001</v>
      </c>
      <c r="C128" s="40">
        <v>281.39999999999998</v>
      </c>
      <c r="D128" s="40">
        <v>83.13</v>
      </c>
      <c r="E128" s="40">
        <v>956.8</v>
      </c>
      <c r="F128" s="40">
        <v>53.91</v>
      </c>
      <c r="G128" s="40">
        <f t="shared" si="12"/>
        <v>366.8066678377387</v>
      </c>
      <c r="H128" s="40">
        <f t="shared" si="14"/>
        <v>9.2116063392372008E-2</v>
      </c>
      <c r="I128" s="40">
        <f t="shared" si="13"/>
        <v>307.04988340493344</v>
      </c>
      <c r="J128" s="40">
        <f t="shared" si="18"/>
        <v>8.3084996214819028E-3</v>
      </c>
      <c r="K128" s="40">
        <f t="shared" si="15"/>
        <v>316.3848122468155</v>
      </c>
      <c r="L128" s="40">
        <f t="shared" si="16"/>
        <v>1.5456491124751578E-2</v>
      </c>
      <c r="P128" s="40">
        <f t="shared" si="19"/>
        <v>5.6654999999999997E-4</v>
      </c>
    </row>
    <row r="129" spans="1:16" x14ac:dyDescent="0.2">
      <c r="A129" s="40">
        <v>60</v>
      </c>
      <c r="B129" s="40">
        <v>0.1585</v>
      </c>
      <c r="C129" s="40">
        <v>352.9</v>
      </c>
      <c r="D129" s="40">
        <v>85.49</v>
      </c>
      <c r="E129" s="40">
        <v>1198</v>
      </c>
      <c r="F129" s="40">
        <v>64.44</v>
      </c>
      <c r="G129" s="40">
        <f t="shared" si="12"/>
        <v>452.22689707224748</v>
      </c>
      <c r="H129" s="40">
        <f t="shared" si="14"/>
        <v>7.9219194158660369E-2</v>
      </c>
      <c r="I129" s="40">
        <f t="shared" si="13"/>
        <v>378.94868959770599</v>
      </c>
      <c r="J129" s="40">
        <f t="shared" si="18"/>
        <v>5.4483932287046032E-3</v>
      </c>
      <c r="K129" s="40">
        <f t="shared" si="15"/>
        <v>390.06303447693898</v>
      </c>
      <c r="L129" s="40">
        <f t="shared" si="16"/>
        <v>1.1089680135904716E-2</v>
      </c>
      <c r="P129" s="40">
        <f t="shared" si="19"/>
        <v>7.1324999999999991E-4</v>
      </c>
    </row>
    <row r="130" spans="1:16" x14ac:dyDescent="0.2">
      <c r="A130" s="40">
        <v>60</v>
      </c>
      <c r="B130" s="40">
        <v>0.19950000000000001</v>
      </c>
      <c r="C130" s="40">
        <v>421.6</v>
      </c>
      <c r="D130" s="40">
        <v>85.23</v>
      </c>
      <c r="E130" s="40">
        <v>1465</v>
      </c>
      <c r="F130" s="40">
        <v>77.22</v>
      </c>
      <c r="G130" s="40">
        <f t="shared" si="12"/>
        <v>549.28998684529927</v>
      </c>
      <c r="H130" s="40">
        <f t="shared" si="14"/>
        <v>9.1730229493908022E-2</v>
      </c>
      <c r="I130" s="40">
        <f t="shared" si="13"/>
        <v>462.00110656321272</v>
      </c>
      <c r="J130" s="40">
        <f t="shared" si="18"/>
        <v>9.1830154773857083E-3</v>
      </c>
      <c r="K130" s="40">
        <f t="shared" si="15"/>
        <v>473.78367024119228</v>
      </c>
      <c r="L130" s="40">
        <f t="shared" si="16"/>
        <v>1.532032709854691E-2</v>
      </c>
      <c r="P130" s="40">
        <f t="shared" si="19"/>
        <v>8.9775E-4</v>
      </c>
    </row>
    <row r="131" spans="1:16" x14ac:dyDescent="0.2">
      <c r="A131" s="40">
        <v>60</v>
      </c>
      <c r="B131" s="40">
        <v>0.25119999999999998</v>
      </c>
      <c r="C131" s="40">
        <v>525.5</v>
      </c>
      <c r="D131" s="40">
        <v>83.49</v>
      </c>
      <c r="E131" s="40">
        <v>1825</v>
      </c>
      <c r="F131" s="40">
        <v>93.16</v>
      </c>
      <c r="G131" s="40">
        <f t="shared" ref="G131:G154" si="20">10^(($N$2/($N$2+$O$2))*LOG(E131)+($O$2/($N$2+$O$2))*LOG(F131))</f>
        <v>676.99439408239778</v>
      </c>
      <c r="H131" s="40">
        <f t="shared" si="14"/>
        <v>8.3108928702374296E-2</v>
      </c>
      <c r="I131" s="40">
        <f t="shared" ref="I131:I154" si="21">10^(10^(($N$2/($N$2+$O$2))*LOG(LOG(E131))+($O$2/($N$2+$O$2))*LOG(LOG(F131))))</f>
        <v>570.8042522283946</v>
      </c>
      <c r="J131" s="40">
        <f t="shared" si="18"/>
        <v>7.4324584894418797E-3</v>
      </c>
      <c r="K131" s="40">
        <f t="shared" si="15"/>
        <v>583.93361692829387</v>
      </c>
      <c r="L131" s="40">
        <f t="shared" si="16"/>
        <v>1.2364600746595712E-2</v>
      </c>
      <c r="P131" s="40">
        <f t="shared" si="19"/>
        <v>1.1303999999999997E-3</v>
      </c>
    </row>
    <row r="132" spans="1:16" x14ac:dyDescent="0.2">
      <c r="A132" s="40">
        <v>60</v>
      </c>
      <c r="B132" s="40">
        <v>0.31619999999999998</v>
      </c>
      <c r="C132" s="40">
        <v>667.1</v>
      </c>
      <c r="D132" s="40">
        <v>85.15</v>
      </c>
      <c r="E132" s="40">
        <v>2279</v>
      </c>
      <c r="F132" s="40">
        <v>113.3</v>
      </c>
      <c r="G132" s="40">
        <f t="shared" si="20"/>
        <v>837.9913197837127</v>
      </c>
      <c r="H132" s="40">
        <f t="shared" ref="H132:H154" si="22">(G132-C132)^2/C132^2</f>
        <v>6.5623309121487047E-2</v>
      </c>
      <c r="I132" s="40">
        <f t="shared" si="21"/>
        <v>708.69404111983852</v>
      </c>
      <c r="J132" s="40">
        <f t="shared" si="18"/>
        <v>3.8875890692309525E-3</v>
      </c>
      <c r="K132" s="40">
        <f t="shared" ref="K132:K154" si="23">10^(($N$2/($N$2+$O$2))*LOG(E132)+($O$2/($N$2+$O$2))*LOG(F132)+($N$2/(($N$2+$O$2)^2)*$O$2*(-$M$2)))</f>
        <v>722.79963703253532</v>
      </c>
      <c r="L132" s="40">
        <f t="shared" ref="L132:L154" si="24">(K132-C132)^2/C132^2</f>
        <v>6.9714456976586337E-3</v>
      </c>
      <c r="P132" s="40">
        <f t="shared" si="19"/>
        <v>1.4228999999999997E-3</v>
      </c>
    </row>
    <row r="133" spans="1:16" x14ac:dyDescent="0.2">
      <c r="A133" s="40">
        <v>60</v>
      </c>
      <c r="B133" s="40">
        <v>0.39810000000000001</v>
      </c>
      <c r="C133" s="40">
        <v>813.6</v>
      </c>
      <c r="D133" s="40">
        <v>83.68</v>
      </c>
      <c r="E133" s="40">
        <v>2801</v>
      </c>
      <c r="F133" s="40">
        <v>134.9</v>
      </c>
      <c r="G133" s="40">
        <f t="shared" si="20"/>
        <v>1019.0904280564779</v>
      </c>
      <c r="H133" s="40">
        <f t="shared" si="22"/>
        <v>6.3791279599491935E-2</v>
      </c>
      <c r="I133" s="40">
        <f t="shared" si="21"/>
        <v>863.31601713082591</v>
      </c>
      <c r="J133" s="40">
        <f t="shared" si="18"/>
        <v>3.733969602778716E-3</v>
      </c>
      <c r="K133" s="40">
        <f t="shared" si="23"/>
        <v>879.00456020555305</v>
      </c>
      <c r="L133" s="40">
        <f t="shared" si="24"/>
        <v>6.4624051154975335E-3</v>
      </c>
      <c r="P133" s="40">
        <f t="shared" si="19"/>
        <v>1.79145E-3</v>
      </c>
    </row>
    <row r="134" spans="1:16" x14ac:dyDescent="0.2">
      <c r="A134" s="40">
        <v>60</v>
      </c>
      <c r="B134" s="40">
        <v>0.50119999999999998</v>
      </c>
      <c r="C134" s="40">
        <v>1037</v>
      </c>
      <c r="D134" s="40">
        <v>83.91</v>
      </c>
      <c r="E134" s="40">
        <v>3508</v>
      </c>
      <c r="F134" s="40">
        <v>162.80000000000001</v>
      </c>
      <c r="G134" s="40">
        <f t="shared" si="20"/>
        <v>1260.6403101428818</v>
      </c>
      <c r="H134" s="40">
        <f t="shared" si="22"/>
        <v>4.6509605838372117E-2</v>
      </c>
      <c r="I134" s="40">
        <f t="shared" si="21"/>
        <v>1069.4356500075762</v>
      </c>
      <c r="J134" s="40">
        <f t="shared" si="18"/>
        <v>9.7833524252045477E-4</v>
      </c>
      <c r="K134" s="40">
        <f t="shared" si="23"/>
        <v>1087.3505931243271</v>
      </c>
      <c r="L134" s="40">
        <f t="shared" si="24"/>
        <v>2.3574998237549517E-3</v>
      </c>
      <c r="P134" s="40">
        <f t="shared" si="19"/>
        <v>2.2553999999999999E-3</v>
      </c>
    </row>
    <row r="135" spans="1:16" x14ac:dyDescent="0.2">
      <c r="A135" s="40">
        <v>60</v>
      </c>
      <c r="B135" s="40">
        <v>0.63100000000000001</v>
      </c>
      <c r="C135" s="40">
        <v>1262</v>
      </c>
      <c r="D135" s="40">
        <v>84.69</v>
      </c>
      <c r="E135" s="40">
        <v>4286</v>
      </c>
      <c r="F135" s="40">
        <v>199</v>
      </c>
      <c r="G135" s="40">
        <f t="shared" si="20"/>
        <v>1540.4672506949955</v>
      </c>
      <c r="H135" s="40">
        <f t="shared" si="22"/>
        <v>4.8688853070510102E-2</v>
      </c>
      <c r="I135" s="40">
        <f t="shared" si="21"/>
        <v>1313.5531297422922</v>
      </c>
      <c r="J135" s="40">
        <f t="shared" si="18"/>
        <v>1.6687503209917667E-3</v>
      </c>
      <c r="K135" s="40">
        <f t="shared" si="23"/>
        <v>1328.7120562898358</v>
      </c>
      <c r="L135" s="40">
        <f t="shared" si="24"/>
        <v>2.7944088286008806E-3</v>
      </c>
      <c r="P135" s="40">
        <f t="shared" si="19"/>
        <v>2.8395E-3</v>
      </c>
    </row>
    <row r="136" spans="1:16" x14ac:dyDescent="0.2">
      <c r="A136" s="40">
        <v>60</v>
      </c>
      <c r="B136" s="40">
        <v>0.79430000000000001</v>
      </c>
      <c r="C136" s="40">
        <v>1577</v>
      </c>
      <c r="D136" s="40">
        <v>83.57</v>
      </c>
      <c r="E136" s="40">
        <v>5304</v>
      </c>
      <c r="F136" s="40">
        <v>238</v>
      </c>
      <c r="G136" s="40">
        <f t="shared" si="20"/>
        <v>1884.7828842284337</v>
      </c>
      <c r="H136" s="40">
        <f t="shared" si="22"/>
        <v>3.8091277967313666E-2</v>
      </c>
      <c r="I136" s="40">
        <f t="shared" si="21"/>
        <v>1608.9587401906913</v>
      </c>
      <c r="J136" s="40">
        <f t="shared" si="18"/>
        <v>4.1069169026381798E-4</v>
      </c>
      <c r="K136" s="40">
        <f t="shared" si="23"/>
        <v>1625.6974892735939</v>
      </c>
      <c r="L136" s="40">
        <f t="shared" si="24"/>
        <v>9.5356379757998322E-4</v>
      </c>
      <c r="P136" s="40">
        <f t="shared" si="19"/>
        <v>3.5743499999999996E-3</v>
      </c>
    </row>
    <row r="137" spans="1:16" x14ac:dyDescent="0.2">
      <c r="A137" s="40">
        <v>60</v>
      </c>
      <c r="B137" s="40">
        <v>1</v>
      </c>
      <c r="C137" s="40">
        <v>1966</v>
      </c>
      <c r="D137" s="40">
        <v>82.59</v>
      </c>
      <c r="E137" s="40">
        <v>6627</v>
      </c>
      <c r="F137" s="40">
        <v>290.10000000000002</v>
      </c>
      <c r="G137" s="40">
        <f t="shared" si="20"/>
        <v>2335.575387635789</v>
      </c>
      <c r="H137" s="40">
        <f t="shared" si="22"/>
        <v>3.5337763119041937E-2</v>
      </c>
      <c r="I137" s="40">
        <f t="shared" si="21"/>
        <v>1998.3948963273313</v>
      </c>
      <c r="J137" s="40">
        <f t="shared" si="18"/>
        <v>2.7151020762384231E-4</v>
      </c>
      <c r="K137" s="40">
        <f t="shared" si="23"/>
        <v>2014.5233042282434</v>
      </c>
      <c r="L137" s="40">
        <f t="shared" si="24"/>
        <v>6.0916326617261175E-4</v>
      </c>
      <c r="P137" s="40">
        <f t="shared" si="19"/>
        <v>4.4999999999999997E-3</v>
      </c>
    </row>
    <row r="138" spans="1:16" x14ac:dyDescent="0.2">
      <c r="A138" s="40">
        <v>60</v>
      </c>
      <c r="B138" s="40">
        <v>1.2589999999999999</v>
      </c>
      <c r="C138" s="40">
        <v>2455</v>
      </c>
      <c r="D138" s="40">
        <v>83.52</v>
      </c>
      <c r="E138" s="40">
        <v>8076</v>
      </c>
      <c r="F138" s="40">
        <v>351.8</v>
      </c>
      <c r="G138" s="40">
        <f t="shared" si="20"/>
        <v>2841.5991785649389</v>
      </c>
      <c r="H138" s="40">
        <f t="shared" si="22"/>
        <v>2.4798125919020666E-2</v>
      </c>
      <c r="I138" s="40">
        <f t="shared" si="21"/>
        <v>2440.6397040490901</v>
      </c>
      <c r="J138" s="40">
        <f t="shared" si="18"/>
        <v>3.4215570666741567E-5</v>
      </c>
      <c r="K138" s="40">
        <f t="shared" si="23"/>
        <v>2450.9882219171509</v>
      </c>
      <c r="L138" s="40">
        <f t="shared" si="24"/>
        <v>2.6703661235897381E-6</v>
      </c>
      <c r="P138" s="40">
        <f t="shared" si="19"/>
        <v>5.6654999999999995E-3</v>
      </c>
    </row>
    <row r="139" spans="1:16" x14ac:dyDescent="0.2">
      <c r="A139" s="40">
        <v>60</v>
      </c>
      <c r="B139" s="40">
        <v>1.585</v>
      </c>
      <c r="C139" s="40">
        <v>2969</v>
      </c>
      <c r="D139" s="40">
        <v>82.6</v>
      </c>
      <c r="E139" s="40">
        <v>9910</v>
      </c>
      <c r="F139" s="40">
        <v>427</v>
      </c>
      <c r="G139" s="40">
        <f t="shared" si="20"/>
        <v>3474.2286285372024</v>
      </c>
      <c r="H139" s="40">
        <f t="shared" si="22"/>
        <v>2.8957129486288424E-2</v>
      </c>
      <c r="I139" s="40">
        <f t="shared" si="21"/>
        <v>2993.2586141748861</v>
      </c>
      <c r="J139" s="40">
        <f t="shared" si="18"/>
        <v>6.6759270028079136E-5</v>
      </c>
      <c r="K139" s="40">
        <f t="shared" si="23"/>
        <v>2996.6553738562247</v>
      </c>
      <c r="L139" s="40">
        <f t="shared" si="24"/>
        <v>8.6763821544707788E-5</v>
      </c>
      <c r="P139" s="40">
        <f t="shared" si="19"/>
        <v>7.1324999999999991E-3</v>
      </c>
    </row>
    <row r="140" spans="1:16" x14ac:dyDescent="0.2">
      <c r="A140" s="40">
        <v>60</v>
      </c>
      <c r="B140" s="40">
        <v>1.9950000000000001</v>
      </c>
      <c r="C140" s="40">
        <v>3728</v>
      </c>
      <c r="D140" s="40">
        <v>81.56</v>
      </c>
      <c r="E140" s="40">
        <v>12260</v>
      </c>
      <c r="F140" s="40">
        <v>525.6</v>
      </c>
      <c r="G140" s="40">
        <f t="shared" si="20"/>
        <v>4290.8707444058646</v>
      </c>
      <c r="H140" s="40">
        <f t="shared" si="22"/>
        <v>2.279636204128686E-2</v>
      </c>
      <c r="I140" s="40">
        <f t="shared" si="21"/>
        <v>3710.5471049901789</v>
      </c>
      <c r="J140" s="40">
        <f t="shared" si="18"/>
        <v>2.1917102813173296E-5</v>
      </c>
      <c r="K140" s="40">
        <f t="shared" si="23"/>
        <v>3701.0405041075683</v>
      </c>
      <c r="L140" s="40">
        <f t="shared" si="24"/>
        <v>5.2296391964046258E-5</v>
      </c>
      <c r="P140" s="40">
        <f t="shared" si="19"/>
        <v>8.9774999999999994E-3</v>
      </c>
    </row>
    <row r="141" spans="1:16" x14ac:dyDescent="0.2">
      <c r="A141" s="40">
        <v>60</v>
      </c>
      <c r="B141" s="40">
        <v>2.512</v>
      </c>
      <c r="C141" s="40">
        <v>4487</v>
      </c>
      <c r="D141" s="40">
        <v>83.01</v>
      </c>
      <c r="E141" s="40">
        <v>14930</v>
      </c>
      <c r="F141" s="40">
        <v>629</v>
      </c>
      <c r="G141" s="40">
        <f t="shared" si="20"/>
        <v>5195.0542484939751</v>
      </c>
      <c r="H141" s="40">
        <f t="shared" si="22"/>
        <v>2.4901237297037932E-2</v>
      </c>
      <c r="I141" s="40">
        <f t="shared" si="21"/>
        <v>4501.1975936297858</v>
      </c>
      <c r="J141" s="40">
        <f t="shared" si="18"/>
        <v>1.0011919379236102E-5</v>
      </c>
      <c r="K141" s="40">
        <f t="shared" si="23"/>
        <v>4480.9334375264716</v>
      </c>
      <c r="L141" s="40">
        <f t="shared" si="24"/>
        <v>1.8279874492298223E-6</v>
      </c>
      <c r="P141" s="40">
        <f t="shared" si="19"/>
        <v>1.1304E-2</v>
      </c>
    </row>
    <row r="142" spans="1:16" x14ac:dyDescent="0.2">
      <c r="A142" s="40">
        <v>60</v>
      </c>
      <c r="B142" s="40">
        <v>3.1619999999999999</v>
      </c>
      <c r="C142" s="40">
        <v>5635</v>
      </c>
      <c r="D142" s="40">
        <v>81.98</v>
      </c>
      <c r="E142" s="40">
        <v>18040</v>
      </c>
      <c r="F142" s="40">
        <v>768.2</v>
      </c>
      <c r="G142" s="40">
        <f t="shared" si="20"/>
        <v>6299.6408388511745</v>
      </c>
      <c r="H142" s="40">
        <f t="shared" si="22"/>
        <v>1.3911892246182646E-2</v>
      </c>
      <c r="I142" s="40">
        <f t="shared" si="21"/>
        <v>5482.853912861543</v>
      </c>
      <c r="J142" s="40">
        <f t="shared" si="18"/>
        <v>7.2901041804550413E-4</v>
      </c>
      <c r="K142" s="40">
        <f t="shared" si="23"/>
        <v>5433.6817151425794</v>
      </c>
      <c r="L142" s="40">
        <f t="shared" si="24"/>
        <v>1.2763759214358087E-3</v>
      </c>
      <c r="M142" s="44"/>
      <c r="P142" s="40">
        <f t="shared" si="19"/>
        <v>1.4228999999999999E-2</v>
      </c>
    </row>
    <row r="143" spans="1:16" x14ac:dyDescent="0.2">
      <c r="A143" s="40">
        <v>60</v>
      </c>
      <c r="B143" s="40">
        <v>3.9809999999999999</v>
      </c>
      <c r="C143" s="40">
        <v>6954</v>
      </c>
      <c r="D143" s="40">
        <v>81.81</v>
      </c>
      <c r="E143" s="40">
        <v>22180</v>
      </c>
      <c r="F143" s="40">
        <v>931.3</v>
      </c>
      <c r="G143" s="40">
        <f t="shared" si="20"/>
        <v>7709.1097562774448</v>
      </c>
      <c r="H143" s="40">
        <f t="shared" si="22"/>
        <v>1.1791004100022881E-2</v>
      </c>
      <c r="I143" s="40">
        <f t="shared" si="21"/>
        <v>6724.2726303543959</v>
      </c>
      <c r="J143" s="40">
        <f t="shared" si="18"/>
        <v>1.0913300337070206E-3</v>
      </c>
      <c r="K143" s="40">
        <f t="shared" si="23"/>
        <v>6649.4026872730565</v>
      </c>
      <c r="L143" s="40">
        <f t="shared" si="24"/>
        <v>1.918592587860028E-3</v>
      </c>
      <c r="M143" s="44"/>
      <c r="P143" s="40">
        <f t="shared" si="19"/>
        <v>1.7914499999999996E-2</v>
      </c>
    </row>
    <row r="144" spans="1:16" x14ac:dyDescent="0.2">
      <c r="A144" s="40">
        <v>60</v>
      </c>
      <c r="B144" s="40">
        <v>5.0119999999999996</v>
      </c>
      <c r="C144" s="40">
        <v>8565</v>
      </c>
      <c r="D144" s="40">
        <v>81.02</v>
      </c>
      <c r="E144" s="40">
        <v>26980</v>
      </c>
      <c r="F144" s="40">
        <v>1134</v>
      </c>
      <c r="G144" s="40">
        <f t="shared" si="20"/>
        <v>9380.636666626333</v>
      </c>
      <c r="H144" s="40">
        <f t="shared" si="22"/>
        <v>9.0685687034632086E-3</v>
      </c>
      <c r="I144" s="40">
        <f t="shared" si="21"/>
        <v>8209.5023501405958</v>
      </c>
      <c r="J144" s="40">
        <f t="shared" si="18"/>
        <v>1.7227360165754143E-3</v>
      </c>
      <c r="K144" s="40">
        <f t="shared" si="23"/>
        <v>8091.1587240803501</v>
      </c>
      <c r="L144" s="40">
        <f t="shared" si="24"/>
        <v>3.0606314988355149E-3</v>
      </c>
      <c r="M144" s="44"/>
      <c r="P144" s="40">
        <f t="shared" si="19"/>
        <v>2.2553999999999998E-2</v>
      </c>
    </row>
    <row r="145" spans="1:16" x14ac:dyDescent="0.2">
      <c r="A145" s="40">
        <v>60</v>
      </c>
      <c r="B145" s="40">
        <v>6.31</v>
      </c>
      <c r="C145" s="40">
        <v>10530</v>
      </c>
      <c r="D145" s="40">
        <v>80.08</v>
      </c>
      <c r="E145" s="40">
        <v>33090</v>
      </c>
      <c r="F145" s="40">
        <v>1375</v>
      </c>
      <c r="G145" s="40">
        <f t="shared" si="20"/>
        <v>11461.252421531839</v>
      </c>
      <c r="H145" s="40">
        <f t="shared" si="22"/>
        <v>7.8212845729869977E-3</v>
      </c>
      <c r="I145" s="40">
        <f t="shared" si="21"/>
        <v>10051.998558958647</v>
      </c>
      <c r="J145" s="40">
        <f t="shared" si="18"/>
        <v>2.0606378342673112E-3</v>
      </c>
      <c r="K145" s="40">
        <f t="shared" si="23"/>
        <v>9885.7695714075489</v>
      </c>
      <c r="L145" s="40">
        <f t="shared" si="24"/>
        <v>3.7430508331409034E-3</v>
      </c>
      <c r="P145" s="40">
        <f t="shared" si="19"/>
        <v>2.8394999999999997E-2</v>
      </c>
    </row>
    <row r="146" spans="1:16" x14ac:dyDescent="0.2">
      <c r="A146" s="40">
        <v>60</v>
      </c>
      <c r="B146" s="40">
        <v>7.9429999999999996</v>
      </c>
      <c r="C146" s="40">
        <v>12940</v>
      </c>
      <c r="D146" s="40">
        <v>80.27</v>
      </c>
      <c r="E146" s="40">
        <v>39870</v>
      </c>
      <c r="F146" s="40">
        <v>1657</v>
      </c>
      <c r="G146" s="40">
        <f t="shared" si="20"/>
        <v>13810.359796466595</v>
      </c>
      <c r="H146" s="40">
        <f t="shared" si="22"/>
        <v>4.5240676580375287E-3</v>
      </c>
      <c r="I146" s="40">
        <f t="shared" si="21"/>
        <v>12146.59164152487</v>
      </c>
      <c r="J146" s="40">
        <f t="shared" si="18"/>
        <v>3.759455860350589E-3</v>
      </c>
      <c r="K146" s="40">
        <f t="shared" si="23"/>
        <v>11911.964733418934</v>
      </c>
      <c r="L146" s="40">
        <f t="shared" si="24"/>
        <v>6.3117163590271806E-3</v>
      </c>
      <c r="P146" s="40">
        <f t="shared" si="19"/>
        <v>3.5743499999999997E-2</v>
      </c>
    </row>
    <row r="147" spans="1:16" x14ac:dyDescent="0.2">
      <c r="A147" s="40">
        <v>60</v>
      </c>
      <c r="B147" s="40">
        <v>10</v>
      </c>
      <c r="C147" s="40">
        <v>15870</v>
      </c>
      <c r="D147" s="40">
        <v>79.900000000000006</v>
      </c>
      <c r="E147" s="40">
        <v>48260</v>
      </c>
      <c r="F147" s="40">
        <v>2008</v>
      </c>
      <c r="G147" s="40">
        <f t="shared" si="20"/>
        <v>16722.94576197123</v>
      </c>
      <c r="H147" s="40">
        <f t="shared" si="22"/>
        <v>2.8886104484915145E-3</v>
      </c>
      <c r="I147" s="40">
        <f t="shared" si="21"/>
        <v>14750.441200766254</v>
      </c>
      <c r="J147" s="40">
        <f t="shared" si="18"/>
        <v>4.976682810523385E-3</v>
      </c>
      <c r="K147" s="40">
        <f t="shared" si="23"/>
        <v>14424.181780292602</v>
      </c>
      <c r="L147" s="40">
        <f t="shared" si="24"/>
        <v>8.2999128649557385E-3</v>
      </c>
      <c r="P147" s="40">
        <f t="shared" si="19"/>
        <v>4.4999999999999998E-2</v>
      </c>
    </row>
    <row r="148" spans="1:16" x14ac:dyDescent="0.2">
      <c r="A148" s="40">
        <v>60</v>
      </c>
      <c r="B148" s="40">
        <v>12.59</v>
      </c>
      <c r="C148" s="40">
        <v>19450</v>
      </c>
      <c r="D148" s="40">
        <v>79.53</v>
      </c>
      <c r="E148" s="40">
        <v>58510</v>
      </c>
      <c r="F148" s="40">
        <v>2430</v>
      </c>
      <c r="G148" s="40">
        <f t="shared" si="20"/>
        <v>20262.303831361696</v>
      </c>
      <c r="H148" s="40">
        <f t="shared" si="22"/>
        <v>1.7442060637846458E-3</v>
      </c>
      <c r="I148" s="40">
        <f t="shared" si="21"/>
        <v>17917.170047503467</v>
      </c>
      <c r="J148" s="40">
        <f t="shared" si="18"/>
        <v>6.2108171721585882E-3</v>
      </c>
      <c r="K148" s="40">
        <f t="shared" si="23"/>
        <v>17477.013793569178</v>
      </c>
      <c r="L148" s="40">
        <f t="shared" si="24"/>
        <v>1.0289846275840855E-2</v>
      </c>
      <c r="P148" s="40">
        <f t="shared" si="19"/>
        <v>5.6654999999999997E-2</v>
      </c>
    </row>
    <row r="149" spans="1:16" x14ac:dyDescent="0.2">
      <c r="A149" s="40">
        <v>60</v>
      </c>
      <c r="B149" s="40">
        <v>15.85</v>
      </c>
      <c r="C149" s="40">
        <v>23820</v>
      </c>
      <c r="D149" s="40">
        <v>79.17</v>
      </c>
      <c r="E149" s="40">
        <v>70760</v>
      </c>
      <c r="F149" s="40">
        <v>2939</v>
      </c>
      <c r="G149" s="40">
        <f t="shared" si="20"/>
        <v>24505.209036182401</v>
      </c>
      <c r="H149" s="40">
        <f t="shared" si="22"/>
        <v>8.2748979941573981E-4</v>
      </c>
      <c r="I149" s="40">
        <f t="shared" si="21"/>
        <v>21723.896761757685</v>
      </c>
      <c r="J149" s="40">
        <f t="shared" si="18"/>
        <v>7.7435806073009031E-3</v>
      </c>
      <c r="K149" s="40">
        <f t="shared" si="23"/>
        <v>21136.682181064407</v>
      </c>
      <c r="L149" s="40">
        <f t="shared" si="24"/>
        <v>1.2689973495269357E-2</v>
      </c>
      <c r="P149" s="40">
        <f t="shared" si="19"/>
        <v>7.1325E-2</v>
      </c>
    </row>
    <row r="150" spans="1:16" x14ac:dyDescent="0.2">
      <c r="A150" s="40">
        <v>60</v>
      </c>
      <c r="B150" s="40">
        <v>19.95</v>
      </c>
      <c r="C150" s="40">
        <v>29130</v>
      </c>
      <c r="D150" s="40">
        <v>78.83</v>
      </c>
      <c r="E150" s="40">
        <v>85590</v>
      </c>
      <c r="F150" s="40">
        <v>3553</v>
      </c>
      <c r="G150" s="40">
        <f t="shared" si="20"/>
        <v>29635.601982921318</v>
      </c>
      <c r="H150" s="40">
        <f t="shared" si="22"/>
        <v>3.0125659827168807E-4</v>
      </c>
      <c r="I150" s="40">
        <f t="shared" si="21"/>
        <v>26334.545217526877</v>
      </c>
      <c r="J150" s="40">
        <f t="shared" si="18"/>
        <v>9.2092438831760815E-3</v>
      </c>
      <c r="K150" s="40">
        <f t="shared" si="23"/>
        <v>25561.84276708851</v>
      </c>
      <c r="L150" s="40">
        <f t="shared" si="24"/>
        <v>1.5003998009772332E-2</v>
      </c>
      <c r="P150" s="40">
        <f t="shared" si="19"/>
        <v>8.9774999999999994E-2</v>
      </c>
    </row>
    <row r="151" spans="1:16" x14ac:dyDescent="0.2">
      <c r="A151" s="40">
        <v>60</v>
      </c>
      <c r="B151" s="40">
        <v>25.12</v>
      </c>
      <c r="C151" s="40">
        <v>35580</v>
      </c>
      <c r="D151" s="40">
        <v>78.52</v>
      </c>
      <c r="E151" s="44">
        <v>103300</v>
      </c>
      <c r="F151" s="40">
        <v>4295</v>
      </c>
      <c r="G151" s="40">
        <f t="shared" si="20"/>
        <v>35786.668503973517</v>
      </c>
      <c r="H151" s="40">
        <f t="shared" si="22"/>
        <v>3.3739349413328712E-5</v>
      </c>
      <c r="I151" s="40">
        <f t="shared" si="21"/>
        <v>31877.775784099395</v>
      </c>
      <c r="J151" s="40">
        <f t="shared" si="18"/>
        <v>1.0827134874074917E-2</v>
      </c>
      <c r="K151" s="40">
        <f t="shared" si="23"/>
        <v>30867.373437653256</v>
      </c>
      <c r="L151" s="40">
        <f t="shared" si="24"/>
        <v>1.7543416174885321E-2</v>
      </c>
      <c r="P151" s="40">
        <f t="shared" si="19"/>
        <v>0.11304</v>
      </c>
    </row>
    <row r="152" spans="1:16" x14ac:dyDescent="0.2">
      <c r="A152" s="40">
        <v>60</v>
      </c>
      <c r="B152" s="40">
        <v>31.62</v>
      </c>
      <c r="C152" s="40">
        <v>43410</v>
      </c>
      <c r="D152" s="40">
        <v>78.25</v>
      </c>
      <c r="E152" s="44">
        <v>124400</v>
      </c>
      <c r="F152" s="40">
        <v>5194</v>
      </c>
      <c r="G152" s="40">
        <f t="shared" si="20"/>
        <v>43156.634409132937</v>
      </c>
      <c r="H152" s="40">
        <f t="shared" si="22"/>
        <v>3.4065572804510685E-5</v>
      </c>
      <c r="I152" s="40">
        <f t="shared" si="21"/>
        <v>38539.431525207554</v>
      </c>
      <c r="J152" s="40">
        <f t="shared" si="18"/>
        <v>1.2588666698210462E-2</v>
      </c>
      <c r="K152" s="40">
        <f t="shared" si="23"/>
        <v>37224.251552531954</v>
      </c>
      <c r="L152" s="40">
        <f t="shared" si="24"/>
        <v>2.0305090894873274E-2</v>
      </c>
      <c r="P152" s="40">
        <f t="shared" si="19"/>
        <v>0.14229</v>
      </c>
    </row>
    <row r="153" spans="1:16" x14ac:dyDescent="0.2">
      <c r="A153" s="40">
        <v>60</v>
      </c>
      <c r="B153" s="40">
        <v>39.81</v>
      </c>
      <c r="C153" s="40">
        <v>52880</v>
      </c>
      <c r="D153" s="40">
        <v>78.040000000000006</v>
      </c>
      <c r="E153" s="44">
        <v>149800</v>
      </c>
      <c r="F153" s="40">
        <v>6281</v>
      </c>
      <c r="G153" s="40">
        <f t="shared" si="20"/>
        <v>52041.619938572134</v>
      </c>
      <c r="H153" s="40">
        <f t="shared" si="22"/>
        <v>2.5136163323854338E-4</v>
      </c>
      <c r="I153" s="40">
        <f t="shared" si="21"/>
        <v>46586.395997287276</v>
      </c>
      <c r="J153" s="40">
        <f t="shared" ref="J153:J154" si="25">(I153-C153)^2/C153^2</f>
        <v>1.4164978960356112E-2</v>
      </c>
      <c r="K153" s="40">
        <f t="shared" si="23"/>
        <v>44887.892170403124</v>
      </c>
      <c r="L153" s="40">
        <f t="shared" si="24"/>
        <v>2.2842297134344543E-2</v>
      </c>
      <c r="P153" s="40">
        <f t="shared" si="19"/>
        <v>0.179145</v>
      </c>
    </row>
    <row r="154" spans="1:16" x14ac:dyDescent="0.2">
      <c r="A154" s="40">
        <v>60</v>
      </c>
      <c r="B154" s="40">
        <v>50</v>
      </c>
      <c r="C154" s="40">
        <v>64270</v>
      </c>
      <c r="D154" s="40">
        <v>77.91</v>
      </c>
      <c r="E154" s="44">
        <v>180000</v>
      </c>
      <c r="F154" s="40">
        <v>7598</v>
      </c>
      <c r="G154" s="40">
        <f t="shared" si="20"/>
        <v>62673.137001046169</v>
      </c>
      <c r="H154" s="40">
        <f t="shared" si="22"/>
        <v>6.1733189541675901E-4</v>
      </c>
      <c r="I154" s="40">
        <f t="shared" si="21"/>
        <v>56243.40645871716</v>
      </c>
      <c r="J154" s="40">
        <f t="shared" si="25"/>
        <v>1.5597174921296784E-2</v>
      </c>
      <c r="K154" s="40">
        <f t="shared" si="23"/>
        <v>54057.983187389895</v>
      </c>
      <c r="L154" s="40">
        <f t="shared" si="24"/>
        <v>2.5246805975188802E-2</v>
      </c>
      <c r="P154" s="40">
        <f t="shared" si="19"/>
        <v>0.22499999999999998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ref</vt:lpstr>
      <vt:lpstr>P1</vt:lpstr>
      <vt:lpstr>P1A1_6</vt:lpstr>
      <vt:lpstr>P1A2_20</vt:lpstr>
      <vt:lpstr>P1BM1_20</vt:lpstr>
      <vt:lpstr>P1CM1_10</vt:lpstr>
      <vt:lpstr>P1CM1_25</vt:lpstr>
      <vt:lpstr>P1D_85</vt:lpstr>
      <vt:lpstr>P1C1_50</vt:lpstr>
      <vt:lpstr>OVERVIEW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Qiu - CITG</dc:creator>
  <cp:lastModifiedBy>Jian Qiu - CITG</cp:lastModifiedBy>
  <cp:lastPrinted>2013-03-11T08:56:18Z</cp:lastPrinted>
  <dcterms:created xsi:type="dcterms:W3CDTF">1996-10-14T23:33:28Z</dcterms:created>
  <dcterms:modified xsi:type="dcterms:W3CDTF">2014-03-15T14:52:41Z</dcterms:modified>
</cp:coreProperties>
</file>